
<file path=[Content_Types].xml><?xml version="1.0" encoding="utf-8"?>
<Types xmlns="http://schemas.openxmlformats.org/package/2006/content-types">
  <Default Extension="bin" ContentType="application/vnd.openxmlformats-officedocument.spreadsheetml.printerSettings"/>
  <Default Extension="tmp"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270" yWindow="510" windowWidth="24615" windowHeight="13740"/>
  </bookViews>
  <sheets>
    <sheet name="Rekapitulace stavby" sheetId="1" r:id="rId1"/>
    <sheet name="SO 101.00 - VŠEOBECNÉ A P..." sheetId="2" r:id="rId2"/>
    <sheet name="SO 101.01 - KOMUNIKACE" sheetId="3" r:id="rId3"/>
    <sheet name="SO 101.02 - VÝMĚNA AKTIVN..." sheetId="4" r:id="rId4"/>
    <sheet name="Pokyny pro vyplnění" sheetId="5" r:id="rId5"/>
  </sheets>
  <definedNames>
    <definedName name="_xlnm._FilterDatabase" localSheetId="1" hidden="1">'SO 101.00 - VŠEOBECNÉ A P...'!$C$77:$K$77</definedName>
    <definedName name="_xlnm._FilterDatabase" localSheetId="2" hidden="1">'SO 101.01 - KOMUNIKACE'!$C$82:$K$82</definedName>
    <definedName name="_xlnm._FilterDatabase" localSheetId="3" hidden="1">'SO 101.02 - VÝMĚNA AKTIVN...'!$C$78:$K$78</definedName>
    <definedName name="_xlnm.Print_Titles" localSheetId="0">'Rekapitulace stavby'!$49:$49</definedName>
    <definedName name="_xlnm.Print_Titles" localSheetId="1">'SO 101.00 - VŠEOBECNÉ A P...'!$77:$77</definedName>
    <definedName name="_xlnm.Print_Titles" localSheetId="2">'SO 101.01 - KOMUNIKACE'!$82:$82</definedName>
    <definedName name="_xlnm.Print_Titles" localSheetId="3">'SO 101.02 - VÝMĚNA AKTIVN...'!$78:$78</definedName>
    <definedName name="_xlnm.Print_Area" localSheetId="4">'Pokyny pro vyplnění'!$B$2:$K$69,'Pokyny pro vyplnění'!$B$72:$K$116,'Pokyny pro vyplnění'!$B$119:$K$188,'Pokyny pro vyplnění'!$B$196:$K$216</definedName>
    <definedName name="_xlnm.Print_Area" localSheetId="0">'Rekapitulace stavby'!$D$4:$AO$33,'Rekapitulace stavby'!$C$39:$AQ$55</definedName>
    <definedName name="_xlnm.Print_Area" localSheetId="1">'SO 101.00 - VŠEOBECNÉ A P...'!$C$4:$J$36,'SO 101.00 - VŠEOBECNÉ A P...'!$C$42:$J$59,'SO 101.00 - VŠEOBECNÉ A P...'!$C$65:$K$114</definedName>
    <definedName name="_xlnm.Print_Area" localSheetId="2">'SO 101.01 - KOMUNIKACE'!$C$4:$J$36,'SO 101.01 - KOMUNIKACE'!$C$42:$J$64,'SO 101.01 - KOMUNIKACE'!$C$70:$K$445</definedName>
    <definedName name="_xlnm.Print_Area" localSheetId="3">'SO 101.02 - VÝMĚNA AKTIVN...'!$C$4:$J$36,'SO 101.02 - VÝMĚNA AKTIVN...'!$C$42:$J$60,'SO 101.02 - VÝMĚNA AKTIVN...'!$C$66:$K$138</definedName>
  </definedNames>
  <calcPr calcId="145621"/>
</workbook>
</file>

<file path=xl/calcChain.xml><?xml version="1.0" encoding="utf-8"?>
<calcChain xmlns="http://schemas.openxmlformats.org/spreadsheetml/2006/main">
  <c r="AY54" i="1" l="1"/>
  <c r="AX54" i="1"/>
  <c r="BI131" i="4"/>
  <c r="BH131" i="4"/>
  <c r="BG131" i="4"/>
  <c r="BF131" i="4"/>
  <c r="T131" i="4"/>
  <c r="T130" i="4" s="1"/>
  <c r="R131" i="4"/>
  <c r="R130" i="4" s="1"/>
  <c r="P131" i="4"/>
  <c r="P130" i="4" s="1"/>
  <c r="BK131" i="4"/>
  <c r="BK130" i="4" s="1"/>
  <c r="J130" i="4" s="1"/>
  <c r="J59" i="4" s="1"/>
  <c r="J131" i="4"/>
  <c r="BE131" i="4" s="1"/>
  <c r="BI123" i="4"/>
  <c r="BH123" i="4"/>
  <c r="BG123" i="4"/>
  <c r="BF123" i="4"/>
  <c r="BE123" i="4"/>
  <c r="T123" i="4"/>
  <c r="R123" i="4"/>
  <c r="P123" i="4"/>
  <c r="BK123" i="4"/>
  <c r="J123" i="4"/>
  <c r="BI117" i="4"/>
  <c r="BH117" i="4"/>
  <c r="BG117" i="4"/>
  <c r="BF117" i="4"/>
  <c r="T117" i="4"/>
  <c r="R117" i="4"/>
  <c r="P117" i="4"/>
  <c r="BK117" i="4"/>
  <c r="J117" i="4"/>
  <c r="BE117" i="4" s="1"/>
  <c r="BI111" i="4"/>
  <c r="BH111" i="4"/>
  <c r="BG111" i="4"/>
  <c r="BF111" i="4"/>
  <c r="BE111" i="4"/>
  <c r="T111" i="4"/>
  <c r="R111" i="4"/>
  <c r="P111" i="4"/>
  <c r="BK111" i="4"/>
  <c r="J111" i="4"/>
  <c r="BI102" i="4"/>
  <c r="BH102" i="4"/>
  <c r="BG102" i="4"/>
  <c r="BF102" i="4"/>
  <c r="BE102" i="4"/>
  <c r="T102" i="4"/>
  <c r="T81" i="4" s="1"/>
  <c r="R102" i="4"/>
  <c r="R81" i="4" s="1"/>
  <c r="R80" i="4" s="1"/>
  <c r="R79" i="4" s="1"/>
  <c r="P102" i="4"/>
  <c r="BK102" i="4"/>
  <c r="J102" i="4"/>
  <c r="BI95" i="4"/>
  <c r="BH95" i="4"/>
  <c r="BG95" i="4"/>
  <c r="BF95" i="4"/>
  <c r="F31" i="4" s="1"/>
  <c r="BA54" i="1" s="1"/>
  <c r="BE95" i="4"/>
  <c r="T95" i="4"/>
  <c r="R95" i="4"/>
  <c r="P95" i="4"/>
  <c r="BK95" i="4"/>
  <c r="J95" i="4"/>
  <c r="BI88" i="4"/>
  <c r="BH88" i="4"/>
  <c r="BG88" i="4"/>
  <c r="F32" i="4" s="1"/>
  <c r="BB54" i="1" s="1"/>
  <c r="BF88" i="4"/>
  <c r="T88" i="4"/>
  <c r="R88" i="4"/>
  <c r="P88" i="4"/>
  <c r="BK88" i="4"/>
  <c r="J88" i="4"/>
  <c r="BE88" i="4" s="1"/>
  <c r="BI82" i="4"/>
  <c r="F34" i="4" s="1"/>
  <c r="BD54" i="1" s="1"/>
  <c r="BH82" i="4"/>
  <c r="F33" i="4" s="1"/>
  <c r="BC54" i="1" s="1"/>
  <c r="BG82" i="4"/>
  <c r="BF82" i="4"/>
  <c r="J31" i="4" s="1"/>
  <c r="AW54" i="1" s="1"/>
  <c r="BE82" i="4"/>
  <c r="T82" i="4"/>
  <c r="R82" i="4"/>
  <c r="P82" i="4"/>
  <c r="P81" i="4" s="1"/>
  <c r="P80" i="4" s="1"/>
  <c r="P79" i="4" s="1"/>
  <c r="AU54" i="1" s="1"/>
  <c r="BK82" i="4"/>
  <c r="BK81" i="4" s="1"/>
  <c r="J82" i="4"/>
  <c r="F75" i="4"/>
  <c r="J73" i="4"/>
  <c r="F73" i="4"/>
  <c r="E71" i="4"/>
  <c r="E69" i="4"/>
  <c r="J51" i="4"/>
  <c r="F49" i="4"/>
  <c r="E47" i="4"/>
  <c r="E45" i="4"/>
  <c r="J21" i="4"/>
  <c r="E21" i="4"/>
  <c r="J75" i="4" s="1"/>
  <c r="J20" i="4"/>
  <c r="J18" i="4"/>
  <c r="E18" i="4"/>
  <c r="F52" i="4" s="1"/>
  <c r="J17" i="4"/>
  <c r="J15" i="4"/>
  <c r="E15" i="4"/>
  <c r="F51" i="4" s="1"/>
  <c r="J14" i="4"/>
  <c r="J12" i="4"/>
  <c r="J49" i="4" s="1"/>
  <c r="E7" i="4"/>
  <c r="P427" i="3"/>
  <c r="T243" i="3"/>
  <c r="R234" i="3"/>
  <c r="P234" i="3"/>
  <c r="P216" i="3"/>
  <c r="R85" i="3"/>
  <c r="AY53" i="1"/>
  <c r="AX53" i="1"/>
  <c r="BI428" i="3"/>
  <c r="BH428" i="3"/>
  <c r="BG428" i="3"/>
  <c r="BF428" i="3"/>
  <c r="BE428" i="3"/>
  <c r="T428" i="3"/>
  <c r="T427" i="3" s="1"/>
  <c r="R428" i="3"/>
  <c r="R427" i="3" s="1"/>
  <c r="P428" i="3"/>
  <c r="BK428" i="3"/>
  <c r="BK427" i="3" s="1"/>
  <c r="J427" i="3" s="1"/>
  <c r="J63" i="3" s="1"/>
  <c r="J428" i="3"/>
  <c r="BI420" i="3"/>
  <c r="BH420" i="3"/>
  <c r="BG420" i="3"/>
  <c r="BF420" i="3"/>
  <c r="T420" i="3"/>
  <c r="R420" i="3"/>
  <c r="P420" i="3"/>
  <c r="BK420" i="3"/>
  <c r="J420" i="3"/>
  <c r="BE420" i="3" s="1"/>
  <c r="BI417" i="3"/>
  <c r="BH417" i="3"/>
  <c r="BG417" i="3"/>
  <c r="BF417" i="3"/>
  <c r="T417" i="3"/>
  <c r="R417" i="3"/>
  <c r="P417" i="3"/>
  <c r="BK417" i="3"/>
  <c r="J417" i="3"/>
  <c r="BE417" i="3" s="1"/>
  <c r="BI398" i="3"/>
  <c r="BH398" i="3"/>
  <c r="BG398" i="3"/>
  <c r="BF398" i="3"/>
  <c r="T398" i="3"/>
  <c r="R398" i="3"/>
  <c r="P398" i="3"/>
  <c r="BK398" i="3"/>
  <c r="J398" i="3"/>
  <c r="BE398" i="3" s="1"/>
  <c r="BI385" i="3"/>
  <c r="BH385" i="3"/>
  <c r="BG385" i="3"/>
  <c r="BF385" i="3"/>
  <c r="BE385" i="3"/>
  <c r="T385" i="3"/>
  <c r="R385" i="3"/>
  <c r="P385" i="3"/>
  <c r="BK385" i="3"/>
  <c r="J385" i="3"/>
  <c r="BI382" i="3"/>
  <c r="BH382" i="3"/>
  <c r="BG382" i="3"/>
  <c r="BF382" i="3"/>
  <c r="T382" i="3"/>
  <c r="R382" i="3"/>
  <c r="P382" i="3"/>
  <c r="BK382" i="3"/>
  <c r="J382" i="3"/>
  <c r="BE382" i="3" s="1"/>
  <c r="BI375" i="3"/>
  <c r="BH375" i="3"/>
  <c r="BG375" i="3"/>
  <c r="BF375" i="3"/>
  <c r="T375" i="3"/>
  <c r="R375" i="3"/>
  <c r="P375" i="3"/>
  <c r="BK375" i="3"/>
  <c r="BK336" i="3" s="1"/>
  <c r="J336" i="3" s="1"/>
  <c r="J62" i="3" s="1"/>
  <c r="J375" i="3"/>
  <c r="BE375" i="3" s="1"/>
  <c r="BI356" i="3"/>
  <c r="BH356" i="3"/>
  <c r="BG356" i="3"/>
  <c r="BF356" i="3"/>
  <c r="T356" i="3"/>
  <c r="R356" i="3"/>
  <c r="R336" i="3" s="1"/>
  <c r="P356" i="3"/>
  <c r="BK356" i="3"/>
  <c r="J356" i="3"/>
  <c r="BE356" i="3" s="1"/>
  <c r="BI337" i="3"/>
  <c r="BH337" i="3"/>
  <c r="BG337" i="3"/>
  <c r="BF337" i="3"/>
  <c r="BE337" i="3"/>
  <c r="T337" i="3"/>
  <c r="T336" i="3" s="1"/>
  <c r="R337" i="3"/>
  <c r="P337" i="3"/>
  <c r="P336" i="3" s="1"/>
  <c r="BK337" i="3"/>
  <c r="J337" i="3"/>
  <c r="BI325" i="3"/>
  <c r="BH325" i="3"/>
  <c r="BG325" i="3"/>
  <c r="BF325" i="3"/>
  <c r="T325" i="3"/>
  <c r="R325" i="3"/>
  <c r="P325" i="3"/>
  <c r="BK325" i="3"/>
  <c r="J325" i="3"/>
  <c r="BE325" i="3" s="1"/>
  <c r="BI317" i="3"/>
  <c r="BH317" i="3"/>
  <c r="BG317" i="3"/>
  <c r="BF317" i="3"/>
  <c r="BE317" i="3"/>
  <c r="T317" i="3"/>
  <c r="R317" i="3"/>
  <c r="P317" i="3"/>
  <c r="BK317" i="3"/>
  <c r="J317" i="3"/>
  <c r="BI309" i="3"/>
  <c r="BH309" i="3"/>
  <c r="BG309" i="3"/>
  <c r="BF309" i="3"/>
  <c r="BE309" i="3"/>
  <c r="T309" i="3"/>
  <c r="R309" i="3"/>
  <c r="P309" i="3"/>
  <c r="BK309" i="3"/>
  <c r="J309" i="3"/>
  <c r="BI306" i="3"/>
  <c r="BH306" i="3"/>
  <c r="BG306" i="3"/>
  <c r="BF306" i="3"/>
  <c r="BE306" i="3"/>
  <c r="T306" i="3"/>
  <c r="R306" i="3"/>
  <c r="P306" i="3"/>
  <c r="BK306" i="3"/>
  <c r="J306" i="3"/>
  <c r="BI303" i="3"/>
  <c r="BH303" i="3"/>
  <c r="BG303" i="3"/>
  <c r="BF303" i="3"/>
  <c r="T303" i="3"/>
  <c r="R303" i="3"/>
  <c r="P303" i="3"/>
  <c r="BK303" i="3"/>
  <c r="J303" i="3"/>
  <c r="BE303" i="3" s="1"/>
  <c r="BI294" i="3"/>
  <c r="BH294" i="3"/>
  <c r="BG294" i="3"/>
  <c r="BF294" i="3"/>
  <c r="BE294" i="3"/>
  <c r="T294" i="3"/>
  <c r="R294" i="3"/>
  <c r="P294" i="3"/>
  <c r="BK294" i="3"/>
  <c r="J294" i="3"/>
  <c r="BI291" i="3"/>
  <c r="BH291" i="3"/>
  <c r="BG291" i="3"/>
  <c r="BF291" i="3"/>
  <c r="BE291" i="3"/>
  <c r="T291" i="3"/>
  <c r="R291" i="3"/>
  <c r="P291" i="3"/>
  <c r="BK291" i="3"/>
  <c r="J291" i="3"/>
  <c r="BI281" i="3"/>
  <c r="BH281" i="3"/>
  <c r="BG281" i="3"/>
  <c r="BF281" i="3"/>
  <c r="BE281" i="3"/>
  <c r="T281" i="3"/>
  <c r="R281" i="3"/>
  <c r="P281" i="3"/>
  <c r="BK281" i="3"/>
  <c r="J281" i="3"/>
  <c r="BI274" i="3"/>
  <c r="BH274" i="3"/>
  <c r="BG274" i="3"/>
  <c r="BF274" i="3"/>
  <c r="T274" i="3"/>
  <c r="R274" i="3"/>
  <c r="P274" i="3"/>
  <c r="BK274" i="3"/>
  <c r="J274" i="3"/>
  <c r="BE274" i="3" s="1"/>
  <c r="BI257" i="3"/>
  <c r="BH257" i="3"/>
  <c r="BG257" i="3"/>
  <c r="BF257" i="3"/>
  <c r="BE257" i="3"/>
  <c r="T257" i="3"/>
  <c r="R257" i="3"/>
  <c r="P257" i="3"/>
  <c r="BK257" i="3"/>
  <c r="J257" i="3"/>
  <c r="BI250" i="3"/>
  <c r="BH250" i="3"/>
  <c r="BG250" i="3"/>
  <c r="BF250" i="3"/>
  <c r="BE250" i="3"/>
  <c r="T250" i="3"/>
  <c r="R250" i="3"/>
  <c r="P250" i="3"/>
  <c r="BK250" i="3"/>
  <c r="J250" i="3"/>
  <c r="BI244" i="3"/>
  <c r="BH244" i="3"/>
  <c r="BG244" i="3"/>
  <c r="BF244" i="3"/>
  <c r="BE244" i="3"/>
  <c r="T244" i="3"/>
  <c r="R244" i="3"/>
  <c r="R243" i="3" s="1"/>
  <c r="P244" i="3"/>
  <c r="P243" i="3" s="1"/>
  <c r="BK244" i="3"/>
  <c r="BK243" i="3" s="1"/>
  <c r="J243" i="3" s="1"/>
  <c r="J61" i="3" s="1"/>
  <c r="J244" i="3"/>
  <c r="BI235" i="3"/>
  <c r="BH235" i="3"/>
  <c r="BG235" i="3"/>
  <c r="BF235" i="3"/>
  <c r="T235" i="3"/>
  <c r="T234" i="3" s="1"/>
  <c r="R235" i="3"/>
  <c r="P235" i="3"/>
  <c r="BK235" i="3"/>
  <c r="BK234" i="3" s="1"/>
  <c r="J234" i="3" s="1"/>
  <c r="J60" i="3" s="1"/>
  <c r="J235" i="3"/>
  <c r="BE235" i="3" s="1"/>
  <c r="BI229" i="3"/>
  <c r="BH229" i="3"/>
  <c r="BG229" i="3"/>
  <c r="BF229" i="3"/>
  <c r="BE229" i="3"/>
  <c r="T229" i="3"/>
  <c r="R229" i="3"/>
  <c r="P229" i="3"/>
  <c r="BK229" i="3"/>
  <c r="J229" i="3"/>
  <c r="BI217" i="3"/>
  <c r="BH217" i="3"/>
  <c r="BG217" i="3"/>
  <c r="BF217" i="3"/>
  <c r="BE217" i="3"/>
  <c r="T217" i="3"/>
  <c r="T216" i="3" s="1"/>
  <c r="R217" i="3"/>
  <c r="R216" i="3" s="1"/>
  <c r="P217" i="3"/>
  <c r="BK217" i="3"/>
  <c r="BK216" i="3" s="1"/>
  <c r="J216" i="3" s="1"/>
  <c r="J59" i="3" s="1"/>
  <c r="J217" i="3"/>
  <c r="BI208" i="3"/>
  <c r="BH208" i="3"/>
  <c r="BG208" i="3"/>
  <c r="BF208" i="3"/>
  <c r="T208" i="3"/>
  <c r="R208" i="3"/>
  <c r="P208" i="3"/>
  <c r="BK208" i="3"/>
  <c r="J208" i="3"/>
  <c r="BE208" i="3" s="1"/>
  <c r="BI204" i="3"/>
  <c r="BH204" i="3"/>
  <c r="BG204" i="3"/>
  <c r="BF204" i="3"/>
  <c r="T204" i="3"/>
  <c r="R204" i="3"/>
  <c r="P204" i="3"/>
  <c r="BK204" i="3"/>
  <c r="J204" i="3"/>
  <c r="BE204" i="3" s="1"/>
  <c r="BI196" i="3"/>
  <c r="BH196" i="3"/>
  <c r="BG196" i="3"/>
  <c r="BF196" i="3"/>
  <c r="BE196" i="3"/>
  <c r="T196" i="3"/>
  <c r="R196" i="3"/>
  <c r="P196" i="3"/>
  <c r="BK196" i="3"/>
  <c r="J196" i="3"/>
  <c r="BI185" i="3"/>
  <c r="BH185" i="3"/>
  <c r="BG185" i="3"/>
  <c r="BF185" i="3"/>
  <c r="T185" i="3"/>
  <c r="R185" i="3"/>
  <c r="P185" i="3"/>
  <c r="BK185" i="3"/>
  <c r="J185" i="3"/>
  <c r="BE185" i="3" s="1"/>
  <c r="BI177" i="3"/>
  <c r="BH177" i="3"/>
  <c r="BG177" i="3"/>
  <c r="BF177" i="3"/>
  <c r="T177" i="3"/>
  <c r="R177" i="3"/>
  <c r="P177" i="3"/>
  <c r="BK177" i="3"/>
  <c r="J177" i="3"/>
  <c r="BE177" i="3" s="1"/>
  <c r="BI158" i="3"/>
  <c r="BH158" i="3"/>
  <c r="BG158" i="3"/>
  <c r="BF158" i="3"/>
  <c r="T158" i="3"/>
  <c r="R158" i="3"/>
  <c r="P158" i="3"/>
  <c r="BK158" i="3"/>
  <c r="J158" i="3"/>
  <c r="BE158" i="3" s="1"/>
  <c r="BI141" i="3"/>
  <c r="BH141" i="3"/>
  <c r="BG141" i="3"/>
  <c r="BF141" i="3"/>
  <c r="BE141" i="3"/>
  <c r="T141" i="3"/>
  <c r="R141" i="3"/>
  <c r="P141" i="3"/>
  <c r="BK141" i="3"/>
  <c r="J141" i="3"/>
  <c r="BI126" i="3"/>
  <c r="BH126" i="3"/>
  <c r="BG126" i="3"/>
  <c r="BF126" i="3"/>
  <c r="T126" i="3"/>
  <c r="R126" i="3"/>
  <c r="P126" i="3"/>
  <c r="BK126" i="3"/>
  <c r="J126" i="3"/>
  <c r="BE126" i="3" s="1"/>
  <c r="BI116" i="3"/>
  <c r="BH116" i="3"/>
  <c r="BG116" i="3"/>
  <c r="BF116" i="3"/>
  <c r="T116" i="3"/>
  <c r="R116" i="3"/>
  <c r="P116" i="3"/>
  <c r="BK116" i="3"/>
  <c r="J116" i="3"/>
  <c r="BE116" i="3" s="1"/>
  <c r="BI110" i="3"/>
  <c r="BH110" i="3"/>
  <c r="BG110" i="3"/>
  <c r="BF110" i="3"/>
  <c r="T110" i="3"/>
  <c r="R110" i="3"/>
  <c r="P110" i="3"/>
  <c r="BK110" i="3"/>
  <c r="J110" i="3"/>
  <c r="BE110" i="3" s="1"/>
  <c r="BI103" i="3"/>
  <c r="BH103" i="3"/>
  <c r="BG103" i="3"/>
  <c r="BF103" i="3"/>
  <c r="BE103" i="3"/>
  <c r="T103" i="3"/>
  <c r="T85" i="3" s="1"/>
  <c r="R103" i="3"/>
  <c r="P103" i="3"/>
  <c r="BK103" i="3"/>
  <c r="J103" i="3"/>
  <c r="BI92" i="3"/>
  <c r="BH92" i="3"/>
  <c r="BG92" i="3"/>
  <c r="BF92" i="3"/>
  <c r="F31" i="3" s="1"/>
  <c r="BA53" i="1" s="1"/>
  <c r="T92" i="3"/>
  <c r="R92" i="3"/>
  <c r="P92" i="3"/>
  <c r="BK92" i="3"/>
  <c r="J92" i="3"/>
  <c r="BE92" i="3" s="1"/>
  <c r="BI86" i="3"/>
  <c r="F34" i="3" s="1"/>
  <c r="BD53" i="1" s="1"/>
  <c r="BH86" i="3"/>
  <c r="F33" i="3" s="1"/>
  <c r="BC53" i="1" s="1"/>
  <c r="BG86" i="3"/>
  <c r="F32" i="3" s="1"/>
  <c r="BB53" i="1" s="1"/>
  <c r="BF86" i="3"/>
  <c r="T86" i="3"/>
  <c r="R86" i="3"/>
  <c r="P86" i="3"/>
  <c r="P85" i="3" s="1"/>
  <c r="P84" i="3" s="1"/>
  <c r="P83" i="3" s="1"/>
  <c r="AU53" i="1" s="1"/>
  <c r="BK86" i="3"/>
  <c r="BK85" i="3" s="1"/>
  <c r="J86" i="3"/>
  <c r="BE86" i="3" s="1"/>
  <c r="J79" i="3"/>
  <c r="J77" i="3"/>
  <c r="F77" i="3"/>
  <c r="E75" i="3"/>
  <c r="F51" i="3"/>
  <c r="F49" i="3"/>
  <c r="E47" i="3"/>
  <c r="E45" i="3"/>
  <c r="J21" i="3"/>
  <c r="E21" i="3"/>
  <c r="J51" i="3" s="1"/>
  <c r="J20" i="3"/>
  <c r="J18" i="3"/>
  <c r="E18" i="3"/>
  <c r="F52" i="3" s="1"/>
  <c r="J17" i="3"/>
  <c r="J15" i="3"/>
  <c r="E15" i="3"/>
  <c r="F79" i="3" s="1"/>
  <c r="J14" i="3"/>
  <c r="J12" i="3"/>
  <c r="J49" i="3" s="1"/>
  <c r="E7" i="3"/>
  <c r="E73" i="3" s="1"/>
  <c r="AY52" i="1"/>
  <c r="AX52" i="1"/>
  <c r="BI112" i="2"/>
  <c r="BH112" i="2"/>
  <c r="BG112" i="2"/>
  <c r="BF112" i="2"/>
  <c r="BE112" i="2"/>
  <c r="T112" i="2"/>
  <c r="R112" i="2"/>
  <c r="P112" i="2"/>
  <c r="BK112" i="2"/>
  <c r="J112" i="2"/>
  <c r="BI109" i="2"/>
  <c r="BH109" i="2"/>
  <c r="BG109" i="2"/>
  <c r="BF109" i="2"/>
  <c r="BE109" i="2"/>
  <c r="T109" i="2"/>
  <c r="R109" i="2"/>
  <c r="P109" i="2"/>
  <c r="BK109" i="2"/>
  <c r="J109" i="2"/>
  <c r="BI106" i="2"/>
  <c r="BH106" i="2"/>
  <c r="BG106" i="2"/>
  <c r="BF106" i="2"/>
  <c r="BE106" i="2"/>
  <c r="T106" i="2"/>
  <c r="R106" i="2"/>
  <c r="P106" i="2"/>
  <c r="BK106" i="2"/>
  <c r="J106" i="2"/>
  <c r="BI103" i="2"/>
  <c r="BH103" i="2"/>
  <c r="BG103" i="2"/>
  <c r="BF103" i="2"/>
  <c r="T103" i="2"/>
  <c r="R103" i="2"/>
  <c r="P103" i="2"/>
  <c r="BK103" i="2"/>
  <c r="J103" i="2"/>
  <c r="BE103" i="2" s="1"/>
  <c r="BI100" i="2"/>
  <c r="BH100" i="2"/>
  <c r="BG100" i="2"/>
  <c r="BF100" i="2"/>
  <c r="BE100" i="2"/>
  <c r="T100" i="2"/>
  <c r="R100" i="2"/>
  <c r="P100" i="2"/>
  <c r="BK100" i="2"/>
  <c r="J100" i="2"/>
  <c r="BI97" i="2"/>
  <c r="BH97" i="2"/>
  <c r="BG97" i="2"/>
  <c r="BF97" i="2"/>
  <c r="BE97" i="2"/>
  <c r="T97" i="2"/>
  <c r="R97" i="2"/>
  <c r="P97" i="2"/>
  <c r="BK97" i="2"/>
  <c r="J97" i="2"/>
  <c r="BI94" i="2"/>
  <c r="BH94" i="2"/>
  <c r="BG94" i="2"/>
  <c r="BF94" i="2"/>
  <c r="BE94" i="2"/>
  <c r="T94" i="2"/>
  <c r="R94" i="2"/>
  <c r="P94" i="2"/>
  <c r="BK94" i="2"/>
  <c r="J94" i="2"/>
  <c r="BI91" i="2"/>
  <c r="BH91" i="2"/>
  <c r="BG91" i="2"/>
  <c r="BF91" i="2"/>
  <c r="T91" i="2"/>
  <c r="R91" i="2"/>
  <c r="P91" i="2"/>
  <c r="BK91" i="2"/>
  <c r="J91" i="2"/>
  <c r="BE91" i="2" s="1"/>
  <c r="BI88" i="2"/>
  <c r="BH88" i="2"/>
  <c r="BG88" i="2"/>
  <c r="BF88" i="2"/>
  <c r="BE88" i="2"/>
  <c r="T88" i="2"/>
  <c r="R88" i="2"/>
  <c r="P88" i="2"/>
  <c r="P80" i="2" s="1"/>
  <c r="P79" i="2" s="1"/>
  <c r="P78" i="2" s="1"/>
  <c r="AU52" i="1" s="1"/>
  <c r="BK88" i="2"/>
  <c r="J88" i="2"/>
  <c r="BI86" i="2"/>
  <c r="BH86" i="2"/>
  <c r="BG86" i="2"/>
  <c r="BF86" i="2"/>
  <c r="BE86" i="2"/>
  <c r="T86" i="2"/>
  <c r="R86" i="2"/>
  <c r="R80" i="2" s="1"/>
  <c r="R79" i="2" s="1"/>
  <c r="R78" i="2" s="1"/>
  <c r="P86" i="2"/>
  <c r="BK86" i="2"/>
  <c r="J86" i="2"/>
  <c r="BI83" i="2"/>
  <c r="BH83" i="2"/>
  <c r="BG83" i="2"/>
  <c r="BF83" i="2"/>
  <c r="J31" i="2" s="1"/>
  <c r="AW52" i="1" s="1"/>
  <c r="BE83" i="2"/>
  <c r="T83" i="2"/>
  <c r="R83" i="2"/>
  <c r="P83" i="2"/>
  <c r="BK83" i="2"/>
  <c r="J83" i="2"/>
  <c r="BI81" i="2"/>
  <c r="F34" i="2" s="1"/>
  <c r="BD52" i="1" s="1"/>
  <c r="BH81" i="2"/>
  <c r="F33" i="2" s="1"/>
  <c r="BC52" i="1" s="1"/>
  <c r="BG81" i="2"/>
  <c r="F32" i="2" s="1"/>
  <c r="BB52" i="1" s="1"/>
  <c r="BF81" i="2"/>
  <c r="F31" i="2" s="1"/>
  <c r="BA52" i="1" s="1"/>
  <c r="BA51" i="1" s="1"/>
  <c r="T81" i="2"/>
  <c r="T80" i="2" s="1"/>
  <c r="T79" i="2" s="1"/>
  <c r="T78" i="2" s="1"/>
  <c r="R81" i="2"/>
  <c r="P81" i="2"/>
  <c r="BK81" i="2"/>
  <c r="BK80" i="2" s="1"/>
  <c r="J81" i="2"/>
  <c r="BE81" i="2" s="1"/>
  <c r="F75" i="2"/>
  <c r="F72" i="2"/>
  <c r="E70" i="2"/>
  <c r="E68" i="2"/>
  <c r="F52" i="2"/>
  <c r="J49" i="2"/>
  <c r="F49" i="2"/>
  <c r="E47" i="2"/>
  <c r="E45" i="2"/>
  <c r="J21" i="2"/>
  <c r="E21" i="2"/>
  <c r="J51" i="2" s="1"/>
  <c r="J20" i="2"/>
  <c r="J18" i="2"/>
  <c r="E18" i="2"/>
  <c r="J17" i="2"/>
  <c r="J15" i="2"/>
  <c r="E15" i="2"/>
  <c r="F51" i="2" s="1"/>
  <c r="J14" i="2"/>
  <c r="J12" i="2"/>
  <c r="J72" i="2" s="1"/>
  <c r="E7" i="2"/>
  <c r="AS51" i="1"/>
  <c r="L47" i="1"/>
  <c r="AM46" i="1"/>
  <c r="L46" i="1"/>
  <c r="AM44" i="1"/>
  <c r="L44" i="1"/>
  <c r="L42" i="1"/>
  <c r="L41" i="1"/>
  <c r="BB51" i="1" l="1"/>
  <c r="AU51" i="1"/>
  <c r="J30" i="2"/>
  <c r="AV52" i="1" s="1"/>
  <c r="AT52" i="1" s="1"/>
  <c r="F30" i="2"/>
  <c r="AZ52" i="1" s="1"/>
  <c r="T84" i="3"/>
  <c r="T83" i="3" s="1"/>
  <c r="J80" i="2"/>
  <c r="J58" i="2" s="1"/>
  <c r="BK79" i="2"/>
  <c r="F30" i="3"/>
  <c r="AZ53" i="1" s="1"/>
  <c r="J30" i="3"/>
  <c r="AV53" i="1" s="1"/>
  <c r="AT53" i="1" s="1"/>
  <c r="J85" i="3"/>
  <c r="J58" i="3" s="1"/>
  <c r="BK84" i="3"/>
  <c r="W27" i="1"/>
  <c r="AW51" i="1"/>
  <c r="AK27" i="1" s="1"/>
  <c r="BC51" i="1"/>
  <c r="J30" i="4"/>
  <c r="AV54" i="1" s="1"/>
  <c r="AT54" i="1" s="1"/>
  <c r="F30" i="4"/>
  <c r="AZ54" i="1" s="1"/>
  <c r="J81" i="4"/>
  <c r="J58" i="4" s="1"/>
  <c r="BK80" i="4"/>
  <c r="T80" i="4"/>
  <c r="T79" i="4" s="1"/>
  <c r="BD51" i="1"/>
  <c r="W30" i="1" s="1"/>
  <c r="R84" i="3"/>
  <c r="R83" i="3" s="1"/>
  <c r="J31" i="3"/>
  <c r="AW53" i="1" s="1"/>
  <c r="F74" i="2"/>
  <c r="F76" i="4"/>
  <c r="J74" i="2"/>
  <c r="F80" i="3"/>
  <c r="AX51" i="1" l="1"/>
  <c r="W28" i="1"/>
  <c r="BK78" i="2"/>
  <c r="J78" i="2" s="1"/>
  <c r="J79" i="2"/>
  <c r="J57" i="2" s="1"/>
  <c r="AY51" i="1"/>
  <c r="W29" i="1"/>
  <c r="AZ51" i="1"/>
  <c r="J84" i="3"/>
  <c r="J57" i="3" s="1"/>
  <c r="BK83" i="3"/>
  <c r="J83" i="3" s="1"/>
  <c r="BK79" i="4"/>
  <c r="J79" i="4" s="1"/>
  <c r="J80" i="4"/>
  <c r="J57" i="4" s="1"/>
  <c r="W26" i="1" l="1"/>
  <c r="AV51" i="1"/>
  <c r="J56" i="2"/>
  <c r="J27" i="2"/>
  <c r="J27" i="4"/>
  <c r="J56" i="4"/>
  <c r="J56" i="3"/>
  <c r="J27" i="3"/>
  <c r="J36" i="4" l="1"/>
  <c r="AG54" i="1"/>
  <c r="AN54" i="1" s="1"/>
  <c r="J36" i="2"/>
  <c r="AG52" i="1"/>
  <c r="AK26" i="1"/>
  <c r="AT51" i="1"/>
  <c r="J36" i="3"/>
  <c r="AG53" i="1"/>
  <c r="AN53" i="1" s="1"/>
  <c r="AN52" i="1" l="1"/>
  <c r="AG51" i="1"/>
  <c r="AN51" i="1" l="1"/>
  <c r="AK23" i="1"/>
  <c r="AK32" i="1" s="1"/>
</calcChain>
</file>

<file path=xl/sharedStrings.xml><?xml version="1.0" encoding="utf-8"?>
<sst xmlns="http://schemas.openxmlformats.org/spreadsheetml/2006/main" count="5061" uniqueCount="769">
  <si>
    <t>Export VZ</t>
  </si>
  <si>
    <t>List obsahuje:</t>
  </si>
  <si>
    <t>3.0</t>
  </si>
  <si>
    <t>ZAMOK</t>
  </si>
  <si>
    <t>False</t>
  </si>
  <si>
    <t>{4c3661cd-0a56-4785-81a6-bb008a52ddc8}</t>
  </si>
  <si>
    <t>0,01</t>
  </si>
  <si>
    <t>21</t>
  </si>
  <si>
    <t>15</t>
  </si>
  <si>
    <t>REKAPITULACE STAVBY</t>
  </si>
  <si>
    <t>v ---  níže se nacházejí doplnkové a pomocné údaje k sestavám  --- v</t>
  </si>
  <si>
    <t>Návod na vyplnění</t>
  </si>
  <si>
    <t>0,001</t>
  </si>
  <si>
    <t>Kód:</t>
  </si>
  <si>
    <t>SO100</t>
  </si>
  <si>
    <t>Měnit lze pouze buňky se žlutým podbarvením!_x000D_
_x000D_
1) v Rekapitulaci stavby vyplňte údaje o Uchazeči (přenesou se do ostatních sestav i v jiných listech)_x000D_
_x000D_
2) na vybraných listech vyplňte v sestavě Soupis prací ceny u položek_x000D_
_x000D_
Podrobnosti k vyplnění naleznete na poslední záložce s Pokyny pro vyplnění</t>
  </si>
  <si>
    <t>Stavba:</t>
  </si>
  <si>
    <t>Polní cesty C1 a C487 Dvory</t>
  </si>
  <si>
    <t>0,1</t>
  </si>
  <si>
    <t>KSO:</t>
  </si>
  <si>
    <t/>
  </si>
  <si>
    <t>CC-CZ:</t>
  </si>
  <si>
    <t>1</t>
  </si>
  <si>
    <t>Místo:</t>
  </si>
  <si>
    <t>Dvory</t>
  </si>
  <si>
    <t>Datum:</t>
  </si>
  <si>
    <t>15. 11. 2016</t>
  </si>
  <si>
    <t>10</t>
  </si>
  <si>
    <t>100</t>
  </si>
  <si>
    <t>Zadavatel:</t>
  </si>
  <si>
    <t>IČ:</t>
  </si>
  <si>
    <t>Česká republika - Státní pozemkový úřad</t>
  </si>
  <si>
    <t>DIČ:</t>
  </si>
  <si>
    <t>Uchazeč:</t>
  </si>
  <si>
    <t>Vyplň údaj</t>
  </si>
  <si>
    <t>Projektant:</t>
  </si>
  <si>
    <t>Ing. Roman Fišer</t>
  </si>
  <si>
    <t>True</t>
  </si>
  <si>
    <t>Poznámka:</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</si>
  <si>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</si>
  <si>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</si>
  <si>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</si>
  <si>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</si>
  <si>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</si>
  <si>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</si>
  <si>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</si>
  <si>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</si>
  <si>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</si>
  <si>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</si>
  <si>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</si>
  <si>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</si>
  <si>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</si>
  <si>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</si>
  <si>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</si>
  <si>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</si>
  <si>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Objekt, Soupis prací</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</si>
  <si>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</si>
  <si>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</si>
  <si>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</si>
  <si>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</si>
  <si>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</si>
  <si>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</si>
  <si>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</si>
  <si>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</si>
  <si>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</si>
  <si>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</si>
  <si>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</si>
  <si>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</si>
  <si>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</si>
  <si>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</si>
  <si>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</si>
  <si>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</si>
  <si>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</si>
  <si>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</si>
  <si>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</si>
  <si>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</si>
  <si>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</si>
  <si>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SO 101.00</t>
  </si>
  <si>
    <t>VŠEOBECNÉ A PŘEDBĚŽNÉ POLOŽKY</t>
  </si>
  <si>
    <t>STA</t>
  </si>
  <si>
    <t>{ee819338-6e32-4ddb-9e13-943460a3e223}</t>
  </si>
  <si>
    <t>2</t>
  </si>
  <si>
    <t>SO 101.01</t>
  </si>
  <si>
    <t>KOMUNIKACE</t>
  </si>
  <si>
    <t>{a2e43f42-a99c-4e77-bfbd-db867c85de84}</t>
  </si>
  <si>
    <t>SO 101.02</t>
  </si>
  <si>
    <t>VÝMĚNA AKTIVNÍ ZÓNY</t>
  </si>
  <si>
    <t>{26103aa7-9d8a-4e5a-9e2e-4668f03c5fa7}</t>
  </si>
  <si>
    <t>Zpět na list:</t>
  </si>
  <si>
    <t>KRYCÍ LIST SOUPISU</t>
  </si>
  <si>
    <t>Objekt:</t>
  </si>
  <si>
    <t>SO 101.00 - VŠEOBECNÉ A PŘEDBĚŽNÉ POLOŽKY</t>
  </si>
  <si>
    <t xml:space="preserve"> </t>
  </si>
  <si>
    <t>REKAPITULACE ČLENĚNÍ SOUPISU PRACÍ</t>
  </si>
  <si>
    <t>Kód dílu - Popis</t>
  </si>
  <si>
    <t>Cena celkem [CZK]</t>
  </si>
  <si>
    <t>Náklady soupisu celkem</t>
  </si>
  <si>
    <t>-1</t>
  </si>
  <si>
    <t>N00 - Všeobecné předběžné položky</t>
  </si>
  <si>
    <t xml:space="preserve">    N01 - Všeobecné předběžné položky</t>
  </si>
  <si>
    <t>SOUPIS PRACÍ</t>
  </si>
  <si>
    <t>PČ</t>
  </si>
  <si>
    <t>Popis</t>
  </si>
  <si>
    <t>MJ</t>
  </si>
  <si>
    <t>Množství</t>
  </si>
  <si>
    <t>J.cena [CZK]</t>
  </si>
  <si>
    <t>Cenová soustava</t>
  </si>
  <si>
    <t>Poznámka</t>
  </si>
  <si>
    <t>J. Nh [h]</t>
  </si>
  <si>
    <t>Nh celkem [h]</t>
  </si>
  <si>
    <t>J. hmotnost_x000D_
[t]</t>
  </si>
  <si>
    <t>Hmotnost_x000D_
celkem [t]</t>
  </si>
  <si>
    <t>J. suť [t]</t>
  </si>
  <si>
    <t>Suť Celkem [t]</t>
  </si>
  <si>
    <t>N00</t>
  </si>
  <si>
    <t>Všeobecné předběžné položky</t>
  </si>
  <si>
    <t>4</t>
  </si>
  <si>
    <t>ROZPOCET</t>
  </si>
  <si>
    <t>N01</t>
  </si>
  <si>
    <t>K</t>
  </si>
  <si>
    <t>00011R</t>
  </si>
  <si>
    <t>Ostatní požadavky - zeměměřičská měření</t>
  </si>
  <si>
    <t>1024</t>
  </si>
  <si>
    <t>-735860882</t>
  </si>
  <si>
    <t>PP</t>
  </si>
  <si>
    <t>Geodetické zaměření vrstev pro určení kubatur vyrovnávek.</t>
  </si>
  <si>
    <t>00012R</t>
  </si>
  <si>
    <t>Ostatní požadavky - geodetické zaměření</t>
  </si>
  <si>
    <t>-125760163</t>
  </si>
  <si>
    <t>Zaměření skutečného provedení díla.</t>
  </si>
  <si>
    <t>P</t>
  </si>
  <si>
    <t>Poznámka k položce:
zahrnuje veškeré náklady spojené s objednatelem požadovanými pracemi
 Zaměření skutečného provedení díla.</t>
  </si>
  <si>
    <t>3</t>
  </si>
  <si>
    <t>00013R</t>
  </si>
  <si>
    <t>Dokumentace skutečného provedení stavby</t>
  </si>
  <si>
    <t>-1086419313</t>
  </si>
  <si>
    <t>skutečného provedení stavby</t>
  </si>
  <si>
    <t>00015R</t>
  </si>
  <si>
    <t>Ostatní požadavky - vypracování realizační dokumentace</t>
  </si>
  <si>
    <t>935577856</t>
  </si>
  <si>
    <t>Poznámka k položce:
Položka zahrnuje veškeré nutné podrobné projekty pro stavbu, přeložky inženýrských sítí, plán pro případ ropné havárie, protipovoďnový plán a projekt dopravně
inženýrského opatření.
zahrnuje veškeré náklady spojené s objednatelem požadovanými pracemi</t>
  </si>
  <si>
    <t>5</t>
  </si>
  <si>
    <t>00017R</t>
  </si>
  <si>
    <t>Pomoc práce zajišť nebo zřízení regulaci a ochranu dopravy</t>
  </si>
  <si>
    <t>1911506851</t>
  </si>
  <si>
    <t>Poznámka k položce:
Položka musí pokrývat všechny dočasné úpravy na regulaci dopravy po staveništi. Zahrnuje náklady na veškeré dočasné svislé resp.vodorovné dopravní značení vč. jeho
odstranění, které neobsahuje Dočasné dopravní opatření. Případné více náklady z důvodu ztížení stavby částečným či plným provozem, které nejsou obsahem této položky,
budou zahrnuty do jednotkových cen položek stavby a nemohou být důvodem pro pozdější zvyšování nákladů stavby.</t>
  </si>
  <si>
    <t>6</t>
  </si>
  <si>
    <t>0003R</t>
  </si>
  <si>
    <t>Ostatní požadavky - Informační tabule</t>
  </si>
  <si>
    <t>2044932690</t>
  </si>
  <si>
    <t>Rozměry a údaje s jejich rozmístění musí být schváleny zástupcem investora - pevná cena</t>
  </si>
  <si>
    <t>Poznámka k položce:
položka zahrnuje:
- dodání a osazení informačních tabulí v předepsaném provedení a množství s obsahem předepsaným zadavatelem
- veškeré nosné a upevňovací konstrukce
- základové konstrukce včetně nutných zemních prací
- demontáž a odvoz po skončení platnosti
- případně nutné opravy poškozených čátí během platnosti
Rozměry a údaje s jejich rozmístění musí být schváleny zástupcem investora - pevná cena</t>
  </si>
  <si>
    <t>7</t>
  </si>
  <si>
    <t>0005R</t>
  </si>
  <si>
    <t>-1502498324</t>
  </si>
  <si>
    <t>Geometrický oddělovací plán pro majetkové vypořádání vlastnických vztahů</t>
  </si>
  <si>
    <t>Poznámka k položce:
Geometrický oddělovací plán pro majetkové vypořádání vlastnických vztahů
zahrnuje veškeré náklady spojené s objednatelem požadovanými pracemi</t>
  </si>
  <si>
    <t>8</t>
  </si>
  <si>
    <t>0006R</t>
  </si>
  <si>
    <t>Poplatky – nájemné</t>
  </si>
  <si>
    <t>1403149885</t>
  </si>
  <si>
    <t>Například dočasné zábory pozemků a poplatky za zvláštní užívání.</t>
  </si>
  <si>
    <t>Poznámka k položce:
Například dočasné zábory pozemků a poplatky za zvláštní užívání.</t>
  </si>
  <si>
    <t>9</t>
  </si>
  <si>
    <t>0007R</t>
  </si>
  <si>
    <t xml:space="preserve">Zkoušení materiálu zkušebnou zhotovitele </t>
  </si>
  <si>
    <t>81146893</t>
  </si>
  <si>
    <t>Nad rámec zkoušek předepsaných TKP, ZTKP, ČSN a plánem zkoušek stavby, prováděné na žádost objednatele</t>
  </si>
  <si>
    <t>Poznámka k položce:
včetně odběru vzorků dle požadavku stavebního dozoru
 Nad rámec zkoušek předepsaných TKP, ZTKP, ČSN a plánem zkoušek stavby, prováděné na žádost objednatele</t>
  </si>
  <si>
    <t>0008R</t>
  </si>
  <si>
    <t>Zkoušení konstrukcí a prací nezávislou zkušebnou</t>
  </si>
  <si>
    <t>51055704</t>
  </si>
  <si>
    <t>Poznámka k položce:
Položka zahrnuje veškeré zkoušky nepředvídané a požadované objednatelem. Tyto zkoušky nezahrnují povinné průkazní zkoušky zhotovitele. Úhrnná částka na zkoušení musí
počítat s odběrem vzorků všech materiálů ke zkouškám, s pořízením a vyhodnocením dodatečných vzorků zemin a se zpracováním zprávy o průzkumu zemin podle dispozic
objednatele včetně všeho potřebného vybavení, dále zahrnovat odběr veškerých vzorků během výstavby (resp. po pokládce) živičné nebo betonové směsi podle specifikace
nebo dodatečně podle dispozic správce stavby, a to včetně provedení zkoušek a včetně všech nákladů vzniklých v souvislosti s odběrem zkušebních vzorků a se získáním
schválení objednatele. Jestliže bude některá externí laboratoř (přichází-li to v úvahu) pověřena provedením zkoušek na výslovný příkaz (objednávku) objednatele, ponese
veškeré náklady takových zkoušek zhotovitel.
včetně odběru vzorků dle požadavku stavebního dozoru</t>
  </si>
  <si>
    <t>11</t>
  </si>
  <si>
    <t>0009R</t>
  </si>
  <si>
    <t>Pomocné práce zařizující nebo zajišťující ochranu inženýrských sítí</t>
  </si>
  <si>
    <t>1156532498</t>
  </si>
  <si>
    <t>Poznámka k položce:
zahrnuje veškerá opatření pro zajištění ochrany inženýrských sítí během výstavby. Opatření pro zajištění sítí jsou přílohou dokumentace (vyjádření dotčených orgánů).
zahrnuje veškeré náklady spojené s objednatelem požadovanými zkouškami</t>
  </si>
  <si>
    <t>12</t>
  </si>
  <si>
    <t>00111R</t>
  </si>
  <si>
    <t xml:space="preserve">Průzkumné práce archeologické na povrchu </t>
  </si>
  <si>
    <t>-637297357</t>
  </si>
  <si>
    <t>Záchranný archeologický průzkum - provizorní cena.</t>
  </si>
  <si>
    <t>Poznámka k položce:
zahrnuje veškeré náklady spojené s objednatelem požadovanými pracemi
Záchranný archeologický průzkum - provizorní cena.</t>
  </si>
  <si>
    <t>a</t>
  </si>
  <si>
    <t>těsnění</t>
  </si>
  <si>
    <t>31</t>
  </si>
  <si>
    <t>SO 101.01 - KOMUNIKACE</t>
  </si>
  <si>
    <t>HSV - Práce a dodávky HSV</t>
  </si>
  <si>
    <t xml:space="preserve">    1 - Zemní práce</t>
  </si>
  <si>
    <t xml:space="preserve">    2 - Zakládání</t>
  </si>
  <si>
    <t xml:space="preserve">    4 - Vodorovné konstrukce</t>
  </si>
  <si>
    <t xml:space="preserve">    5 - Komunikace pozemní</t>
  </si>
  <si>
    <t xml:space="preserve">    9 - Ostatní konstrukce a práce, bourání</t>
  </si>
  <si>
    <t xml:space="preserve">    997 - Přesun sutě</t>
  </si>
  <si>
    <t>HSV</t>
  </si>
  <si>
    <t>Práce a dodávky HSV</t>
  </si>
  <si>
    <t>Zemní práce</t>
  </si>
  <si>
    <t>113107211</t>
  </si>
  <si>
    <t>Odstranění podkladu pl přes 200 m2 z kameniva těženého tl 100 mm</t>
  </si>
  <si>
    <t>m2</t>
  </si>
  <si>
    <t>CS ÚRS 2016 02</t>
  </si>
  <si>
    <t>367443129</t>
  </si>
  <si>
    <t>Odstranění podkladů nebo krytů s přemístěním hmot na skládku na vzdálenost do 20 m nebo s naložením na dopravní prostředek v ploše jednotlivě přes 200 m2 z kameniva těženého, o tl. vrstvy do 100 mm</t>
  </si>
  <si>
    <t>PSC</t>
  </si>
  <si>
    <t xml:space="preserve">Poznámka k souboru cen:_x000D_
1. Pro volbu cen z hlediska množství se uvažuje každá souvisle odstraňovaná plocha krytu nebo podkladu stejného druhu samostatně. Odstraňuje-li se několik vrstev vozovky najednou, jednotlivé vrstvy se oceňují každá samostatně. 2. U ploch menších než 50 m2 jsou ceny určeny pro ruční odstranění podkladu nebo krytu, u ploch větších než 50 m2 pro odstranění strojní. 3. Ceny a) –7111 až –7113, –7151 až -7153 a -7211 až -7213 lze použít i pro odstranění podkladů nebo krytů ze štěrkopísku, škváry, strusky nebo z mechanicky zpevněných zemin, b) –7121 až 7125, –7161 až -7165 a -7221 až -7225 lze použít i pro odstranění podkladů nebo krytů ze zemin stabilizovaných vápnem, c) –7130 až -7132, –7170 až -7172 a –7230 až -7232 lze použít i pro odstranění dlažeb uložených do betonového lože a dlažeb z mozaiky uložených do cementové malty nebo podkladu ze zemin stabilizovaných cementem. 4. Ceny lze použít i pro odstranění podkladů nebo krytů opatřených živičnými postřiky nebo nátěry. 5. Ceny odlišené podle tloušťky (např. do 100 mm, do 200 mm) jsou určeny vždy pro celou tloušťku jednotlivých konstrukcí. 6. V cenách nejsou započteny náklady na zarovnání styčných ploch betonových nebo živičných podkladů nebo krytů, které se oceňuje cenami souboru cen 919 73- Zarovnání styčné plochy části C 01 tohoto ceníku. Množství suti získané ze zarovnání styčných ploch podkladů nebo krytů se zvlášť nevykazuje. 7. Přemístění vybouraného materiálu na vzdálenost přes 3 m u cen –7111 až –7146 a přes 20 m u cen -7151 až –7246 se oceňuje cenami souborů cen 997 22-1 Vodorovná doprava suti. 8. Ceny -714 . , -718 . a –724 . nelze použít pro odstranění podkladu nebo krytu frézováním. </t>
  </si>
  <si>
    <t>VV</t>
  </si>
  <si>
    <t>Odstranění podkladu z penetračního makadamu pod asfaltovým povrchem.</t>
  </si>
  <si>
    <t>915</t>
  </si>
  <si>
    <t>Materiál bude použit do aktivní zóny.</t>
  </si>
  <si>
    <t>113154233</t>
  </si>
  <si>
    <t>Frézování živičného krytu tl 50 mm pruh š 2 m pl do 1000 m2 bez překážek v trase</t>
  </si>
  <si>
    <t>1238953677</t>
  </si>
  <si>
    <t>Frézování živičného podkladu nebo krytu s naložením na dopravní prostředek plochy přes 500 do 1 000 m2 bez překážek v trase pruhu šířky přes 1 m do 2 m, tloušťky vrstvy 50 mm</t>
  </si>
  <si>
    <t xml:space="preserve">Poznámka k souboru cen:_x000D_
1. V cenách jsou započteny i náklady na: a) vodu pro chlazení zubů frézy, b) opotřebování frézovacích nástrojů, c) naložení odfrézovaného materiálu na dopravní prostředek. 2. V cenách nejsou započteny náklady na: a) nutné ruční odstranění (vybourání) živičného krytu kolem překážek, které se oceňují cenami souboru cen 113 10-7 Odstranění podkladů nebo krytů této části katalogu, b) očištění povrchu odfrézované plochy, které se oceňují cenami souboru cen 938 90-9 Odstranění bláta, prachu z povrchu podkladu nebo krytu části C01 tohoto katalogu. 3. Množství měrných jednotek pro rozpočet určí projekt. Drobné překážky, např. vpusti, uzávěry, sloupy (plochy do 2 m2) se z celkové frézované plochy neodečítají. 4. Tloušťku frézované vrstvy určí projekt a měří se tloušťka jednotlivých záběrů v mm. 5. Cena s překážkami je určena v případech, kdy: a) na 200 m2 frézované plochy se vyskytne v průměru více než jedna vpusť nebo vstup inženýrských sítí, popř. stožár, vstupní ostrůvek apod., b) jsou-li podél frézované plochy osazeny obrubníky s výškovým rozdílem horní plochy obrubníku od frézované plochy větší než 250 mm. 6. Překážkami se rozumějí obrubníky nebo krajníky, pokud výškový rozdíl horní plochy obrubníku od frézované plochy je větší než 250 mm, vpusti nebo vstupy inženýrských sítí, stožáry, nástupní a ochranné ostrůvky apod. </t>
  </si>
  <si>
    <t>Frézování živičného krytu cesty C1</t>
  </si>
  <si>
    <t>Plocha cesty C1 (v místě celkové rekonstrukce)</t>
  </si>
  <si>
    <t>Plocha v místě opravy OŽK</t>
  </si>
  <si>
    <t>Plocha v místě sjezdu na hřbitov</t>
  </si>
  <si>
    <t>16</t>
  </si>
  <si>
    <t>Součet</t>
  </si>
  <si>
    <t>41</t>
  </si>
  <si>
    <t>122101101</t>
  </si>
  <si>
    <t>Odkopávky a prokopávky nezapažené v hornině tř. 1 a 2 objem do 100 m3</t>
  </si>
  <si>
    <t>m3</t>
  </si>
  <si>
    <t>1056215756</t>
  </si>
  <si>
    <t>Odkopávky a prokopávky nezapažené s přehozením výkopku na vzdálenost do 3 m nebo s naložením na dopravní prostředek v horninách tř. 1 a 2 do 100 m3</t>
  </si>
  <si>
    <t xml:space="preserve">Odkopávky pro vsakovací drenáž </t>
  </si>
  <si>
    <t>délka * objem odkopu na 1 m délky</t>
  </si>
  <si>
    <t>328*0,25</t>
  </si>
  <si>
    <t>viz. Bilance zemních prací</t>
  </si>
  <si>
    <t>42</t>
  </si>
  <si>
    <t>122201102</t>
  </si>
  <si>
    <t>Odkopávky a prokopávky nezapažené v hornině tř. 3 objem do 1000 m3</t>
  </si>
  <si>
    <t>-545465493</t>
  </si>
  <si>
    <t>Odkopávky a prokopávky nezapažené s přehozením výkopku na vzdálenost do 3 m nebo s naložením na dopravní prostředek v hornině tř. 3 přes 100 do 1 000 m3</t>
  </si>
  <si>
    <t>navážka stávající cesty charakteru hlinitokamenité sutě s úlomky cihel</t>
  </si>
  <si>
    <t>2460*0,2</t>
  </si>
  <si>
    <t>43</t>
  </si>
  <si>
    <t>122301103</t>
  </si>
  <si>
    <t>Odkopávky a prokopávky nezapažené v hornině tř. 4 objem do 5000 m3</t>
  </si>
  <si>
    <t>1991458472</t>
  </si>
  <si>
    <t>Odkopávky a prokopávky nezapažené s přehozením výkopku na vzdálenost do 3 m nebo s naložením na dopravní prostředek v hornině tř. 4 přes 1 000 do 5 000 m3</t>
  </si>
  <si>
    <t>Jílovitopísčitá hlína pevné konzistence</t>
  </si>
  <si>
    <t>400</t>
  </si>
  <si>
    <t>Odkopávky pro vsakovací příkop (délka * objem na metr délky)</t>
  </si>
  <si>
    <t>401*0,6</t>
  </si>
  <si>
    <t>Ostatní zemina (nejčastěji zcela zvětralý slínovec charakteru prachové hlíny (jílu) pevné konzistence..</t>
  </si>
  <si>
    <t>955,2</t>
  </si>
  <si>
    <t>viz Bilance zemních prací</t>
  </si>
  <si>
    <t>33</t>
  </si>
  <si>
    <t>162301102</t>
  </si>
  <si>
    <t>Vodorovné přemístění do 1000 m výkopku/sypaniny z horniny tř. 1 až 4</t>
  </si>
  <si>
    <t>1285941572</t>
  </si>
  <si>
    <t>Vodorovné přemístění výkopku nebo sypaniny po suchu na obvyklém dopravním prostředku, bez naložení výkopku, avšak se složením bez rozhrnutí z horniny tř. 1 až 4 na vzdálenost přes 500 do 1 000 m</t>
  </si>
  <si>
    <t xml:space="preserve">Poznámka k souboru cen:_x000D_
1. Ceny nelze použít, předepisuje-li projekt přemístit výkopek na místo nepřístupné obvyklým dopravním prostředkům; toto přemístění se oceňuje individuálně. 2. V cenách jsou započteny i náhrady za jízdu loženého vozidla v terénu ve výkopišti nebo na násypišti. 3. V cenách nejsou započteny náklady na rozhrnutí výkopku na násypišti; toto rozhrnutí se oceňuje cenami souboru cen 171 . 0- . . Uložení sypaniny do násypů a 171 20-1201Uložení sypaniny na skládky. 4. Je-li na dopravní dráze pro vodorovné přemístění nějaká překážka, pro kterou je nutno překládat výkopek z jednoho obvyklého dopravního prostředku na jiný obvyklý dopravní prostředek, oceňuje se toto lomené vodorovné přemístění výkopku v každém úseku samostatně příslušnou cenou tohoto souboru cen a překládání výkopku cenami souboru cen 167 10-3 . Nakládání neulehlého výkopku z hromad s ohledem na ustanovení pozn. číslo 5. 5. Přemísťuje-li se výkopek z dočasných skládek vzdálených do 50 m, neoceňuje se nakládání výkopku, i když se provádí. Toto ustanovení neplatí, vylučuje-li projekt použití dozeru. 6. V cenách vodorovného přemístění sypaniny nejsou započteny náklady na dodávku materiálu, tyto se oceňují ve specifikaci. </t>
  </si>
  <si>
    <t>Přemístění na mezideponii v rámci stavby</t>
  </si>
  <si>
    <t>Uložení frézované vrstvy na mezideponii</t>
  </si>
  <si>
    <t>943*0,05</t>
  </si>
  <si>
    <t>915*0,1</t>
  </si>
  <si>
    <t xml:space="preserve"> Přemístění z mezideponie do konstrukce v rámci stavby</t>
  </si>
  <si>
    <t>Uložení frézované vrstvy z mezidepone</t>
  </si>
  <si>
    <t>162701105</t>
  </si>
  <si>
    <t>Vodorovné přemístění na skládku zhotovitele  výkopku/sypaniny z horniny tř. 1 až 4</t>
  </si>
  <si>
    <t>728221695</t>
  </si>
  <si>
    <t>Vodorovné přemístění výkopku nebo sypaniny po suchu na obvyklém dopravním prostředku, bez naložení výkopku, avšak se složením bez rozhrnutí z horniny tř. 1 až 4 na vzdálenost přes 9 000 do 10 000 m</t>
  </si>
  <si>
    <t>Uvažována je skládka ve vzdálenosti 16km (10km je započteno v této položce a zbylých 6km je započteno v položce č. 162701109.</t>
  </si>
  <si>
    <t>Zhotovitel ocení tuto položku dle svých aktuálních možností v době stavby.</t>
  </si>
  <si>
    <t>Odkopávky pro vsakovací příkop</t>
  </si>
  <si>
    <t>32</t>
  </si>
  <si>
    <t>162701109</t>
  </si>
  <si>
    <t>Příplatek k vodorovnému přemístění výkopku/sypaniny z horniny tř. 1 až 4 ZKD 1000 m přes 10000 m</t>
  </si>
  <si>
    <t>230888646</t>
  </si>
  <si>
    <t>Vodorovné přemístění výkopku nebo sypaniny po suchu na obvyklém dopravním prostředku, bez naložení výkopku, avšak se složením bez rozhrnutí z horniny tř. 1 až 4 na vzdálenost Příplatek k ceně za každých dalších i započatých 1 000 m</t>
  </si>
  <si>
    <t>Uvažována je skládka ve vzdálenosti 16km (6  km je započteno v této položce a zbylých 10km je započteno v položce č. 162701105.</t>
  </si>
  <si>
    <t>Mezisoučet</t>
  </si>
  <si>
    <t>celkový objem zeminy * vzdálenost nad 10 km (uvažováno 6km)</t>
  </si>
  <si>
    <t>2169*6</t>
  </si>
  <si>
    <t>171201101</t>
  </si>
  <si>
    <t>Uložení sypaniny do násypů nezhutněných</t>
  </si>
  <si>
    <t>-720741503</t>
  </si>
  <si>
    <t>Uložení sypaniny do násypů s rozprostřením sypaniny ve vrstvách a s hrubým urovnáním nezhutněných z jakýchkoliv hornin</t>
  </si>
  <si>
    <t xml:space="preserve">Poznámka k souboru cen:_x000D_
1. Ceny lze použít i pro sypaniny odebírané z hald, pro hlušinu apod. 2. Cenu 20-1101 lze použít i pro: a) rozprostření zbylého výkopu na místě po zásypu jam a rýh pro podzemní vedení a zářezů pro podzemní vedení; toto množství se určí v m3 uloženého výkopku, měřeného v rostlém stavu, b) uložení výkopku do násypů pod vodou. 3. Ceny lze použít i pro uložení sypaniny s předepsaným zhutněním na trvalé skládky, do koryt vodotečí a do prohlubní terénu. 4. Cenu 10-1131 lze použít i pro ukládání sypaniny z hornin nesoudržných i soudržných společně bez možnosti jejich roztřídění. 5. Ceny -1121 a -1131 lze použít jen tehdy, jestliže objem násypů, oceňovaných těmito cenami, měřený podle ustanovení čl. 3571 Všeobecných podmínek katalogu nepřesáhne 100 000 m3na objektu. Násypy, jejichž součet objemů přesáhne 100 000 m3 na objektu, se ocení individuálně. 6. Ceny jsou určeny pro míru zhutnění určenou projektem: a) pro ceny -1101 až -1105 v % výsledku zkoušky PS, b) pro ceny -1111 a -1112 relativní ulehlostí I(d), c) pro ceny -1121 a -1131 stanovením technologie. 7. Ceny nelze použít: a) pro uložení sypaniny do hrází; uložení netříděné sypaniny do hrází se oceňuje cenami souboru cen 171 uložení netříděných sypanin do hrází části A 03, případně cenovými normativy podle části A 31, b) pro uložení sypaniny do ochranných valů nebo těch jejich částí, jejichž šířka je menší než 3 m. Toto uložení se oceňuje cenami souboru cen 175 10-11 Obsyp objektů. 8. Cena 20-1101 neplatí pro uložení výkopku nebo ornice při vykopávkách pro podzemní vedení podél hrany výkopu, z něhož byl výkopek získán a to ani tehdy, jestliže se výkopek po vyhození z výkopiště na povrch území ještě dále přemísťuje na hromady . podél výkopu. 9. Horninami soudržnými se rozumějí takové horniny, u nichž zdrojem pevnosti jsou molekulární a chemické vazby mezi částicemi horniny. Jde o horniny, které jsou schopny plastických deformací. 10. Horninami nesoudržnými se rozumějí horniny, u nichž hlavním zdrojem pevnosti ve smyku je pouze tření mezi jednotlivými oddělenými pevnými částicemi horniny. 11. Horninami sypkými se rozumějí horniny III. skupiny podle ČSN 72 1002 se zrnem do 125 mm. Množství zrn velikosti přes 125 mm může být nejvýše 5 % objemu. 12. Horninami kamenitými se rozumějí nestmelené úlomkovité horniny skalní a sypké se zrny přes 125 mm. Množství zrn velikosti přes 125 mm musí být vyšší než 5 % objemu. 13. Ceny pro uložení soudržných hornin lze použít, jestliže jejich přirozená vlhkost při ukládání do násypu není vyšší než 2 % optimální vlhkosti dle zkoušky PS na neredukovaný materiál. Je-li vlhkost při ukládání sypaniny do násypu vyšší, ocení se uložení sypaniny individuálně. 14. Zajišťuje-li se předepsané zhutnění násypu přesypáním podle čl. 120 ČSN 73 3050, ocení se odstranění přesypané části cenami 122 . 0-71 Odkopávky nebo prokopávky při pozemkových úpravách </t>
  </si>
  <si>
    <t>uložení podkladu (makadamu) na mezideponii</t>
  </si>
  <si>
    <t>39</t>
  </si>
  <si>
    <t>171201201</t>
  </si>
  <si>
    <t>Uložení sypaniny na skládky</t>
  </si>
  <si>
    <t>1573284458</t>
  </si>
  <si>
    <t xml:space="preserve">Poznámka k souboru cen:_x000D_
1. Cena -1201 je určena i pro: a) uložení výkopku nebo ornice na dočasné skládky předepsané projektem tak, že na 1 m2 projektem určené plochy této skládky připadá přes 2 m3 výkopku nebo ornice; v opačném případě se uložení neoceňuje. Množství výkopku nebo ornice připadající na 1 m2 skládky se určí jako podíl množství výkopku nebo ornice, měřeného v rostlém stavu a projektem určené plochy dočasné skládky; b) zasypání koryt vodotečí a prohlubní v terénu bez předepsaného zhutnění sypaniny; c) uložení výkopku pod vodou do prohlubní ve dně vodotečí nebo nádrží. 2. Cenu -1201 nelze použít pro uložení výkopku nebo ornice: a) při vykopávkách pro podzemní vedení podél hrany výkopu, z něhož byl výkopek získán, a to ani tehdy, jestliže se výkopek po vyhození z výkopu na povrch území ještě dále přemisťuje na hromady podél výkopu; b) na dočasné skládky, které nejsou předepsány projektem; c) na dočasné skládky předepsané projektem tak, že na 1 m2 projektem určené plochy této skládky připadají nejvýše 2 m3 výkopku nebo ornice (viz. též poznámku č. 1 a); d) na dočasné skládky, oceňuje-li se cenou 121 10-1101 Sejmutí ornice nebo lesní půdy do 50 m, nebo oceňuje-li se vodorovné přemístění výkopku do 20 m a 50 m cenami 162 20-1101, 162 20-1102, 162 20-1151 a 162 20-1152. V těchto případech se uložení výkopku nebo ornice na dočasnou skládku neoceňuje. e) na trvalé skládky s předepsaným zhutněním; toto uložení výkopku se oceňuje cenami souboru cen 171 . 0- . . Uložení sypaniny do násypů. 3. V ceně -1201 jsou započteny i náklady na rozprostření sypaniny ve vrstvách s hrubým urovnáním na skládce. 4. V ceně -1201 nejsou započteny náklady na získání skládek ani na poplatky za skládku. 5. Množství jednotek uložení výkopku (sypaniny) se určí v m3 uloženého výkopku (sypaniny),v rostlém stavu zpravidla ve výkopišti. 6. Cenu -1211 lze po dohodě upravit podle místních podmínek. </t>
  </si>
  <si>
    <t>uvažován přepočtový součinitel objemu na tuny 1,7</t>
  </si>
  <si>
    <t>181451121</t>
  </si>
  <si>
    <t>Založení lučního trávníku výsevem plochy přes 1000 m2 v rovině a ve svahu do 1:5</t>
  </si>
  <si>
    <t>1764819376</t>
  </si>
  <si>
    <t>Založení trávníku na půdě předem připravené plochy přes 1000 m2 výsevem včetně utažení lučního v rovině nebo na svahu do 1:5</t>
  </si>
  <si>
    <t xml:space="preserve">Poznámka k souboru cen:_x000D_
1. V cenách jsou započteny i náklady na pokosení, naložení a odvoz odpadu do 20 km se složením. 2. V cenách -1161 až -1164 nejsou započteny i náklady na zatravňovací textilii. 3. V cenách nejsou započteny náklady na: a) přípravu půdy, b) travní semeno, tyto náklady se oceňují ve specifikaci, c) vypletí a zalévání; tyto práce se oceňují cenami části C02 souborů cen 185 80-42 Vypletí a 185 80-43 Zalití rostlin vodou, d) srovnání terénu, tyto práce se oceňují souborem cen 181 1.-..Plošná úprava terénu. 4. V cenách o sklonu svahu přes 1:1 jsou uvažovány podmínky pro svahy běžně schůdné; bez použití lezeckých technik. V případě použití lezeckých technik se tyto náklady oceňují individuálně. </t>
  </si>
  <si>
    <t>Založení trávníku v podél krajnic.</t>
  </si>
  <si>
    <t>délka krajnic * průměrná šířka 0,6m</t>
  </si>
  <si>
    <t>nebude provedeno v místech vsakovací drenáže</t>
  </si>
  <si>
    <t>1300*0,6</t>
  </si>
  <si>
    <t>M</t>
  </si>
  <si>
    <t>005724720</t>
  </si>
  <si>
    <t>osivo směs travní krajinná - rovinná</t>
  </si>
  <si>
    <t>kg</t>
  </si>
  <si>
    <t>1802049071</t>
  </si>
  <si>
    <t>35</t>
  </si>
  <si>
    <t>38</t>
  </si>
  <si>
    <t>181951102</t>
  </si>
  <si>
    <t>Úprava pláně v hornině tř. 1 až 4 se zhutněním</t>
  </si>
  <si>
    <t>-321730512</t>
  </si>
  <si>
    <t>Úprava pláně vyrovnáním výškových rozdílů v hornině tř. 1 až 4 se zhutněním</t>
  </si>
  <si>
    <t xml:space="preserve">Poznámka k souboru cen:_x000D_
1. Ceny jsou určeny pro urovnání všech nově zřizovaných ploch (v zářezech i na násypech) vodorovných nebo ve sklonu do 1:5 pod zpevnění ploch jakéhokoliv druhu, pod humusování, (ne však pro plochy zásypu rýh pro podzemní vedení), drnování apod. a dále, předepíše-li projekt urovnání pláně z jiného důvodu. 2. Ceny nelze použít pro urovnání lavic (berem) šířky do 3 m přerušujících svahy, pro urovnání dna silničních a železničních příkopů pro jakoukoliv šířku dna; toto urovnání se oceňuje cenami souboru cen 182 .0-1 Svahování. 3. Urovnání ploch ve sklonu přes 1 : 5 se oceňuje cenami souboru cen 182 . 0-11 Svahování trvalých svahů do projektovaných profilů. 4. Náklady na urovnání dna a stěn při čištění příkopů pozemních komunikací jsou započteny v cenách souborů cen 938 90-2 . Čištění příkopů komunikací v suchu nebo ve vodě části A02 Zemní práce pro objekty oborů 821 až 828. 5. Míru zhutnění určuje projekt. Ceny se zhutněním jsou určeny pro jakoukoliv míru zhutnění. </t>
  </si>
  <si>
    <t>Úprava pláně do požadovaného sklonu a únosnosti</t>
  </si>
  <si>
    <t>viz příloha C Vzorové příčné řezy</t>
  </si>
  <si>
    <t>plocha: délka cesty C1 (261m) * průměrná šířka (4,8 m) +  délka zbytku úseku  561 m * 6,1</t>
  </si>
  <si>
    <t>4674</t>
  </si>
  <si>
    <t>Zakládání</t>
  </si>
  <si>
    <t>212752213</t>
  </si>
  <si>
    <t>Trativod z drenážních trubek plastových flexibilních D do 160 mm včetně lože otevřený výkop</t>
  </si>
  <si>
    <t>m</t>
  </si>
  <si>
    <t>1103383039</t>
  </si>
  <si>
    <t>Trativody z drenážních trubek se zřízením štěrkopískového lože pod trubky a s jejich obsypem v průměrném celkovém množství do 0,15 m3/m v otevřeném výkopu z trubek plastových flexibilních D přes 100 do 160 mm</t>
  </si>
  <si>
    <t xml:space="preserve">Podélná drenáž DN 160 z PVC, profilovaná, perforovaná (standardní perforace s otvory na 220° po obvodu trubky), s plným dnem, kruhová pevnost SN 8, </t>
  </si>
  <si>
    <t>odolná vůči tlakovému čištění. Uložena do lože z ŠD 0/22, s obsypem z HDK 8/32 tl. min. 10 cm nad potrubím, a zásypem rýhy z HDK 16/32.</t>
  </si>
  <si>
    <t>Vyústěna do uliční vpusti a dešťové kanalizace</t>
  </si>
  <si>
    <t>- Kompletní provedení drenáží</t>
  </si>
  <si>
    <t>- Zemní práce pro drenáž jsou zahrnuty v položce č. 122101102</t>
  </si>
  <si>
    <t>- Položka je včetně veškerého potřebného materiálu a dopravy.</t>
  </si>
  <si>
    <t>-Položka zahrnuje úpravu dna do požadovaného sklonu dle dokumentace</t>
  </si>
  <si>
    <t>Délka</t>
  </si>
  <si>
    <t>352</t>
  </si>
  <si>
    <t>562416470</t>
  </si>
  <si>
    <t>geotextilie filtrační Garantia 300 g/m2</t>
  </si>
  <si>
    <t>2009985889</t>
  </si>
  <si>
    <t>geotextilie filtrační 300 g/m2 vsakovacího tunelu</t>
  </si>
  <si>
    <t>délka drenáže*1,75m (šířka textilie)</t>
  </si>
  <si>
    <t>352*1,75 'Přepočtené koeficientem množství</t>
  </si>
  <si>
    <t>Vodorovné konstrukce</t>
  </si>
  <si>
    <t>451541111</t>
  </si>
  <si>
    <t>Lože pod potrubí otevřený výkop ze štěrkodrtě</t>
  </si>
  <si>
    <t>602443535</t>
  </si>
  <si>
    <t>Lože pod potrubí, stoky a drobné objekty v otevřeném výkopu ze štěrkodrtě 32-63 mm</t>
  </si>
  <si>
    <t xml:space="preserve">Poznámka k souboru cen:_x000D_
1. Ceny -1111 a -1192 lze použít i pro zřízení sběrných vrstev nad drenážními trubkami. 2. V cenách -5111 a -1192 jsou započteny i náklady na prohození výkopku získaného při zemních pracích. </t>
  </si>
  <si>
    <t>Vrstva štěrkodrti frakce  ŠDb 32/63 ve vsakovacím příkopu</t>
  </si>
  <si>
    <t>položka zahrnuje kompletní provedení této vrstvy dle projektové dokumentace (příloha C Vzorové příčné řezy)</t>
  </si>
  <si>
    <t>Včetně nákupu vhodného materiálu</t>
  </si>
  <si>
    <t>délka*šířka*hloubka</t>
  </si>
  <si>
    <t>400*0,5*0,5</t>
  </si>
  <si>
    <t>Komunikace pozemní</t>
  </si>
  <si>
    <t>34</t>
  </si>
  <si>
    <t>564281111</t>
  </si>
  <si>
    <t>Podklad nebo podsyp ze štěrkopísku ŠP tl 300 mm</t>
  </si>
  <si>
    <t>2092137510</t>
  </si>
  <si>
    <t>Podklad nebo podsyp ze štěrkopísku ŠP s rozprostřením, vlhčením a zhutněním, po zhutnění tl. 300 mm</t>
  </si>
  <si>
    <t xml:space="preserve">Vsakovací příkop  - </t>
  </si>
  <si>
    <t>Zhotovení štěrkopískové vrstvy dle přílohy C. Vzorové příčné řezy</t>
  </si>
  <si>
    <t>délka*šířka</t>
  </si>
  <si>
    <t>400*0,5</t>
  </si>
  <si>
    <t>564841113</t>
  </si>
  <si>
    <t>Podklad ze štěrkodrtě ŠD tl 140 mm</t>
  </si>
  <si>
    <t>2057863596</t>
  </si>
  <si>
    <t>Podklad ze štěrkodrti ŠD s rozprostřením a zhutněním, po zhutnění tl. 140 mm</t>
  </si>
  <si>
    <t>FILTRAČNÍ VRSTVA KAMENIVA U VSAKOVACÍ DRENÁŽE (TL 100-160MM) FR. 8-16</t>
  </si>
  <si>
    <t>filtrační vrstva z kameniva v místě vsakovací drenáže</t>
  </si>
  <si>
    <t>vrchní vrstva (délka * šířka)</t>
  </si>
  <si>
    <t>333*1</t>
  </si>
  <si>
    <t>564851111</t>
  </si>
  <si>
    <t>Podklad ze štěrkodrtě ŠD tl 150 mm</t>
  </si>
  <si>
    <t>1478407700</t>
  </si>
  <si>
    <t>Podklad ze štěrkodrti ŠD s rozprostřením a zhutněním, po zhutnění tl. 150 mm</t>
  </si>
  <si>
    <t>- FRAKCE 0-63 mm</t>
  </si>
  <si>
    <t>- ochranná vrstva konstrukce vozovky</t>
  </si>
  <si>
    <t>- včetně nákupu a dovozu materiálu</t>
  </si>
  <si>
    <t>- včetně rozprostření a zhutnění</t>
  </si>
  <si>
    <t>- cena je včetně veškeré dopravy a manipulace</t>
  </si>
  <si>
    <t>- FRAKCE 0-32 mm</t>
  </si>
  <si>
    <t>- horní podkladní vrstva konstrukce vozovky</t>
  </si>
  <si>
    <t>plocha: délka cesty C1 (261m) * průměrná šířka (4,45 m) +  délka zbytku úseku  561 m * 4,95</t>
  </si>
  <si>
    <t>3938</t>
  </si>
  <si>
    <t>564851112</t>
  </si>
  <si>
    <t>Podklad ze štěrkodrtě ŠD tl 160 mm</t>
  </si>
  <si>
    <t>951010100</t>
  </si>
  <si>
    <t>Podklad ze štěrkodrti ŠD s rozprostřením a zhutněním, po zhutnění tl. 160 mm</t>
  </si>
  <si>
    <t>ZÁSYP RÝHY ŠTĚRKEM 32-63</t>
  </si>
  <si>
    <t>zásyp u vsakovací drenáže</t>
  </si>
  <si>
    <t>délka 540m * šířka 1m</t>
  </si>
  <si>
    <t>352*1</t>
  </si>
  <si>
    <t>13</t>
  </si>
  <si>
    <t>565155121</t>
  </si>
  <si>
    <t>Asfaltový beton vrstva podkladní ACP 16 (obalované kamenivo OKS) tl 70 mm š přes 3 m</t>
  </si>
  <si>
    <t>-1032517571</t>
  </si>
  <si>
    <t>Asfaltový beton vrstva podkladní ACP 16 (obalované kamenivo střednězrnné - OKS) s rozprostřením a zhutněním v pruhu šířky přes 3 m, po zhutnění tl. 70 mm</t>
  </si>
  <si>
    <t xml:space="preserve">Poznámka k souboru cen:_x000D_
1. ČSN EN 13108-1 připouští pro ACP 16 pouze tl. 50 až 80 mm. </t>
  </si>
  <si>
    <t>Plocha cest bez sjezdů: 3191+ 297 (přesah přes obrusnou vrstvu 0,18*826*2) + sjezdy( 6+4+410+15+10+10 )</t>
  </si>
  <si>
    <t>- plocha uvedena včetně sjezdů</t>
  </si>
  <si>
    <t>3203+297+ 6+4+10+15+10+10</t>
  </si>
  <si>
    <t>47</t>
  </si>
  <si>
    <t>569831111</t>
  </si>
  <si>
    <t>Zpevnění krajnic štěrkodrtí tl 100 mm</t>
  </si>
  <si>
    <t>547879388</t>
  </si>
  <si>
    <t>Zpevnění krajnic nebo komunikací pro pěší s rozprostřením a zhutněním, po zhutnění štěrkodrtí tl. 100 mm</t>
  </si>
  <si>
    <t xml:space="preserve">Poznámka k souboru cen:_x000D_
1. V cenách 51-11 až 55-11 jsou započteny i náklady na prohození zeminy. 2. V cenách 51-11 až 55-11 nejsou započteny náklady na: a) opatření zeminy a její přemístění k místu zabudování, které se oceňují podle čl. 3111 Všeobecných podmínek části A 01 tohoto katalogu, b) odklizení odpadu po prohození zeminy, které se oceňuje cenami části A 01 katalogu 800-1 Zemní práce. </t>
  </si>
  <si>
    <t>48</t>
  </si>
  <si>
    <t>583441720</t>
  </si>
  <si>
    <t>štěrkodrť frakce 0-32 třída C</t>
  </si>
  <si>
    <t>t</t>
  </si>
  <si>
    <t>-1629633540</t>
  </si>
  <si>
    <t>Poznámka k položce:
Drcené kamenivo dle ČSN EN 13242 (kamenivo pro nestmelené směsi …..)</t>
  </si>
  <si>
    <t>Zhotovení krajnic po obou stranách cesty</t>
  </si>
  <si>
    <t>délka *počet stran*šířka</t>
  </si>
  <si>
    <t>včetně dopravy materiálu a nákupu</t>
  </si>
  <si>
    <t>830*2*0,5*0,1</t>
  </si>
  <si>
    <t>83*1,7 'Přepočtené koeficientem množství</t>
  </si>
  <si>
    <t>45</t>
  </si>
  <si>
    <t>569903311</t>
  </si>
  <si>
    <t>Zřízení zemních krajnic se zhutněním</t>
  </si>
  <si>
    <t>1113018358</t>
  </si>
  <si>
    <t>Zřízení zemních krajnic z hornin jakékoliv třídy se zhutněním</t>
  </si>
  <si>
    <t xml:space="preserve">Poznámka k souboru cen:_x000D_
1. Ceny jsou určeny pro jakoukoliv tloušťku krajnice. 2. V cenách nejsou započteny náklady na opatření zeminy a její přemístění k místu zabudování, které se oceňují podle ustanovení čl. 3111 Všeobecných podmínek části A 01 tohoto katalogu. </t>
  </si>
  <si>
    <t>46</t>
  </si>
  <si>
    <t>589811520</t>
  </si>
  <si>
    <t xml:space="preserve">recyklát asfaltový </t>
  </si>
  <si>
    <t>59366442</t>
  </si>
  <si>
    <t>recyklát asfaltový frakce</t>
  </si>
  <si>
    <t>52*1,7 'Přepočtené koeficientem množství</t>
  </si>
  <si>
    <t>573111112</t>
  </si>
  <si>
    <t>Postřik živičný infiltrační s posypem z asfaltu množství 1 kg/m2</t>
  </si>
  <si>
    <t>1837126289</t>
  </si>
  <si>
    <t>Postřik infiltrační PI z asfaltu silničního s posypem kamenivem, v množství 1,00 kg/m2</t>
  </si>
  <si>
    <t>Infiltrační postřik pod podkladní vrstvou</t>
  </si>
  <si>
    <t>Včetně nánosu, nákupu materiálu a dopravy</t>
  </si>
  <si>
    <t>Cena zahrnuje kompletní provedení postřiku.</t>
  </si>
  <si>
    <t>Plocha včetně sjezdů</t>
  </si>
  <si>
    <t>3555</t>
  </si>
  <si>
    <t>17</t>
  </si>
  <si>
    <t>573211106</t>
  </si>
  <si>
    <t>Postřik živičný spojovací z asfaltu v množství 0,20 kg/m2</t>
  </si>
  <si>
    <t>1639459924</t>
  </si>
  <si>
    <t>Postřik spojovací PS bez posypu kamenivem z asfaltu silničního, v množství 0,20 kg/m2</t>
  </si>
  <si>
    <t>SPOJOVACÍ POSTŘIK MOD. ASF. KATIOAKTIVNÍ EMULZE</t>
  </si>
  <si>
    <t>PS, A</t>
  </si>
  <si>
    <t>Spojovací postřik pod obrusnou vrstvou</t>
  </si>
  <si>
    <t>Plocha cest bez sjezdů: 3191+ 82,6 (přesah přes hranu vozovky 0,05*826*2) + sjezdy( 6+4+10+15+10+10 )</t>
  </si>
  <si>
    <t xml:space="preserve">3191+82,6+6+4+10+15+10+10 </t>
  </si>
  <si>
    <t>18</t>
  </si>
  <si>
    <t>577134121</t>
  </si>
  <si>
    <t>Asfaltový beton vrstva obrusná ACO 11 (ABS) tř. I tl 40 mm š přes 3 m z nemodifikovaného asfaltu</t>
  </si>
  <si>
    <t>-1436954874</t>
  </si>
  <si>
    <t>Asfaltový beton vrstva obrusná ACO 11 (ABS) s rozprostřením a se zhutněním z nemodifikovaného asfaltu v pruhu šířky přes 3 m tř. I, po zhutnění tl. 40 mm</t>
  </si>
  <si>
    <t xml:space="preserve">Poznámka k souboru cen:_x000D_
1. ČSN EN 13108-1 připouští pro ACO 11 pouze tl. 35 až 50 mm. </t>
  </si>
  <si>
    <t>Obrusná vrstva</t>
  </si>
  <si>
    <t>plocha včetně sjezdů</t>
  </si>
  <si>
    <t>Ostatní konstrukce a práce, bourání</t>
  </si>
  <si>
    <t>919122132</t>
  </si>
  <si>
    <t>Těsnění spár zálivkou za tepla pro komůrky š 20 mm hl 40 mm s těsnicím profilem</t>
  </si>
  <si>
    <t>981107743</t>
  </si>
  <si>
    <t>Utěsnění dilatačních spár zálivkou za tepla v cementobetonovém nebo živičném krytu včetně adhezního nátěru s těsnicím profilem pod zálivkou, pro komůrky šířky 20 mm, hloubky 40 mm</t>
  </si>
  <si>
    <t xml:space="preserve">Poznámka k souboru cen:_x000D_
1. V cenách jsou započteny i náklady na vyčištění spár před těsněním a zalitím a náklady na impregnaci, těsnění a zalití spár včetně dodání hmot. </t>
  </si>
  <si>
    <t>Těsnění v místech napojení na sousední asfaltové plochy</t>
  </si>
  <si>
    <t>viz příloha C.  Vzorové příčné řezy</t>
  </si>
  <si>
    <t>napojení na MK</t>
  </si>
  <si>
    <t xml:space="preserve">Sjezdy </t>
  </si>
  <si>
    <t>HS-2</t>
  </si>
  <si>
    <t>4,5</t>
  </si>
  <si>
    <t>HS-3</t>
  </si>
  <si>
    <t>HS-4</t>
  </si>
  <si>
    <t>HS-4(ke hřbitovu)</t>
  </si>
  <si>
    <t>HS-5</t>
  </si>
  <si>
    <t>22</t>
  </si>
  <si>
    <t>919721293</t>
  </si>
  <si>
    <t>Geomříž pro vyztužení stávajícího asfaltového povrchu ze skelných vláken s geotextilií 100 kN/m</t>
  </si>
  <si>
    <t>-1630408217</t>
  </si>
  <si>
    <t>Vyztužení stávajícího asfaltového povrchu geomříží ze skelných vláken s geotextilií, podélná pevnost v tahu 100 kN/m</t>
  </si>
  <si>
    <t xml:space="preserve">Poznámka k souboru cen:_x000D_
1. V cenách jsou započteny i náklady na položení a dodání geomříže včetně přesahů, na ošetření podkladu živičnou emulzí a spojení přesahů živičným postřikem. 2. V cenách -1281 a -1291 jsou započteny i náklady na ochrannou vrstvu z podrceného štěrku a uchycení geomříže k podkladu hřeby. 3. V cenách nejsou započteny náklady na: a) případné odstranění části stávajícího asfaltového krytu, b) broušení povrchu asfaltového krytu před položením geomříže, c) zaplnění trhlin a spár těsnicím materiálem, d) očištění povrchu stávající vozovky. </t>
  </si>
  <si>
    <t>23</t>
  </si>
  <si>
    <t>919724121R</t>
  </si>
  <si>
    <t>izolace vsakovací drenáže nepropustnou filii PVC</t>
  </si>
  <si>
    <t>-2032176997</t>
  </si>
  <si>
    <t>NEPROPUSTNÁ FOLIE(PVC) - Viz příloha C. Vzorové příčné řezy</t>
  </si>
  <si>
    <t>Fólie ve vsakovací drenáži</t>
  </si>
  <si>
    <t>délka drenáže (*šířka folie ( 1,8)</t>
  </si>
  <si>
    <t>Položka zahrnuje kompletní instalaci folie dle projektové dokumentace</t>
  </si>
  <si>
    <t>352*1,8</t>
  </si>
  <si>
    <t>24</t>
  </si>
  <si>
    <t>2832208001</t>
  </si>
  <si>
    <t>zemní izolační fólie PVC</t>
  </si>
  <si>
    <t>-858757136</t>
  </si>
  <si>
    <t>fólie zemní hydroizolační mPVC, tl. 1 mm, šířka 2,05 délka role 20 m, světle zelená</t>
  </si>
  <si>
    <t>352*2,05 'Přepočtené koeficientem množství</t>
  </si>
  <si>
    <t>37</t>
  </si>
  <si>
    <t>919726121</t>
  </si>
  <si>
    <t>Geotextilie pro ochranu, separaci a filtraci netkaná měrná hmotnost do 200 g/m2</t>
  </si>
  <si>
    <t>-997766240</t>
  </si>
  <si>
    <t>Geotextilie netkaná pro ochranu, separaci nebo filtraci měrná hmotnost do 200 g/m2</t>
  </si>
  <si>
    <t xml:space="preserve">Poznámka k souboru cen:_x000D_
1. V cenách jsou započteny i náklady na položení a dodání geotextilie včetně přesahů. </t>
  </si>
  <si>
    <t>Včetně instalace dle přílohy C. Vzorové příčné řezy a nákupu.</t>
  </si>
  <si>
    <t>Vodopropustná geotextilie jako součást vsakovací drenáže</t>
  </si>
  <si>
    <t>průsak 0,1m - viz příloha C.  Vzorové příčné řezy</t>
  </si>
  <si>
    <t>délka * 0,85</t>
  </si>
  <si>
    <t>352*0,85</t>
  </si>
  <si>
    <t>FILTRAČNÍ GEOTEXTILIE (GTX - N)</t>
  </si>
  <si>
    <t>Vsakovací příkop</t>
  </si>
  <si>
    <t>délka * šířka</t>
  </si>
  <si>
    <t>400*2,55</t>
  </si>
  <si>
    <t>26</t>
  </si>
  <si>
    <t>919735113</t>
  </si>
  <si>
    <t>Řezání stávajícího živičného krytu hl do 150 mm</t>
  </si>
  <si>
    <t>-1894182531</t>
  </si>
  <si>
    <t>Řezání stávajícího živičného krytu nebo podkladu hloubky přes 100 do 150 mm</t>
  </si>
  <si>
    <t xml:space="preserve">Poznámka k souboru cen:_x000D_
1. V cenách jsou započteny i náklady na spotřebu vody. </t>
  </si>
  <si>
    <t>40</t>
  </si>
  <si>
    <t>938909311</t>
  </si>
  <si>
    <t>Čištění vozovek metením strojně podkladu nebo krytu betonového nebo živičného</t>
  </si>
  <si>
    <t>-228283182</t>
  </si>
  <si>
    <t>Čištění vozovek metením bláta, prachu nebo hlinitého nánosu s odklizením na hromady na vzdálenost do 20 m nebo naložením na dopravní prostředek strojně povrchu podkladu nebo krytu betonového nebo živičného</t>
  </si>
  <si>
    <t xml:space="preserve">Poznámka k souboru cen:_x000D_
1. Ceny jsou určeny pro očištění: a) povrchu stávající vozovky, b) povrchu rozestavěné trvalé vozovky, předepíše-li projekt užívat nově zřizovanou vozovku po dobu výstavby ještě před zřízením konečného závěrečného krytu. 2. V cenách nejsou započteny náklady na vodorovnou dopravu odstraněného materiálu, která se oceňuje cenami souboru cen 997 22-15 Vodorovná doprava suti. </t>
  </si>
  <si>
    <t>27</t>
  </si>
  <si>
    <t>966008114 R</t>
  </si>
  <si>
    <t>Zaústění drenáže do kanalizace</t>
  </si>
  <si>
    <t>676187283</t>
  </si>
  <si>
    <t>Bourání trubního propustku s odklizením a uložením vybouraného materiálu na skládku na vzdálenost do 3 m nebo s naložením na dopravní prostředek z trub DN přes 800 do 1200 mm</t>
  </si>
  <si>
    <t>Zaústění podélné drenáže do uliční vpusti</t>
  </si>
  <si>
    <t>položka zahrnuje odkopání zeminy kolem uliční vpusti (méně než 1m3)</t>
  </si>
  <si>
    <t>Provedení otvoru pro drenážní trubku průměru 160mm vrtáním a obetonování</t>
  </si>
  <si>
    <t>Položka zahrnuje také beton (očekávané množství  0,3m3)</t>
  </si>
  <si>
    <t>997</t>
  </si>
  <si>
    <t>Přesun sutě</t>
  </si>
  <si>
    <t>29</t>
  </si>
  <si>
    <t>997221855R</t>
  </si>
  <si>
    <t>Poplatek za uložení odpadu z zeminy na skládce (skládkovné)</t>
  </si>
  <si>
    <t>102481256</t>
  </si>
  <si>
    <t>Poplatek za uložení stavebního odpadu na skládce (skládkovné) z kameniva</t>
  </si>
  <si>
    <t>Poplatek za uložení na řízené skládce.</t>
  </si>
  <si>
    <t>2169,8*1,7 'Přepočtené koeficientem množství</t>
  </si>
  <si>
    <t>SO 101.02 - VÝMĚNA AKTIVNÍ ZÓNY</t>
  </si>
  <si>
    <t>122302203</t>
  </si>
  <si>
    <t>Odkopávky a prokopávky nezapažené pro silnice objemu do 5000 m3 v hornině tř. 4</t>
  </si>
  <si>
    <t>-2026572327</t>
  </si>
  <si>
    <t>Odkopávky a prokopávky nezapažené pro silnice s přemístěním výkopku v příčných profilech na vzdálenost do 15 m nebo s naložením na dopravní prostředek v hornině tř. 4 přes 1 000 do 5 000 m3</t>
  </si>
  <si>
    <t xml:space="preserve">Poznámka k souboru cen:_x000D_
1. Ceny jsou určeny pro vykopávky: a) příkopů pro silnice a to i tehdy, jsou-li vykopávky příkopů prováděny samostatně, b) v zemnících na suchu, jestliže tyto zemníky přímo souvisejí s odkopávkami nebo prokopávkami pro spodní stavbu silnic. Vykopávky v ostatních zemnících se oceňují podle kapitoly. 3*2 Zemníky Všeobecných podmínek tohoto katalogu. c) při zahlubování silnic pro mimoúrovňové křížení a pro vykopávky pod mosty provedenými v předepsaném předstihu. Část vykopávky mezi svislými rovinami proloženými vnějšími hranami mostu se oceňují: - při objemu do 1 000 m3 cenami pro množství do 100 m3 - při objemu přes 1 000 m3 cenami pro množství přes 100 do 1 000 m3. d) pro sejmutí podorničí s přihlédnutím k ustanovení čl. 3112 Všeobecných podmínek katalogu. 2. Ceny nelze použít pro odkopávky a prokopávky v zapažených prostorách; tyto zemní práce se oceňují podle čl. 3116 Všeobecných podmínek tohoto katalogu. 3. V cenách jsou započteny i náklady na vodorovné přemístění výkopku v příčných profilech na přilehlých svazích a příkopech. Vzdálenosti příčného přemístění se nezahrnují do střední vzdálenosti vodorovného přemístění výkopku. 4. Vodorovné přemístění výkopku z výkopiště na násypiště při jakékoliv šířce koruny se nepovažuje za vodorovné přemístění výkopku v příčném profilu, je-li při odkopávce nebo prokopávce mezi výkopištěm a násypištěm v příčném profilu dopravní nebo jiný pruh, na němž projekt vylučuje rušení provozu prováděním zemních prací. Takové přemístění výkopku se oceňuje podle čl. 3162 Všeobecných podmínek tohoto katalogu. 5. Přemístění výkopku v příčných profilech na vzdálenost přes 15 m se oceňuje cenami souboru cen 162 .0-1 . Vodorovné přemístění výkopku části A 01 Společné zemní práce tohoto katalogu </t>
  </si>
  <si>
    <t>odkop pro výměnu aktivní zóny (nejčastěji zcela zvětralý slínovec charakteru prachové hlíny (jílu) pevné konzistence..</t>
  </si>
  <si>
    <t>2006,44</t>
  </si>
  <si>
    <t>1710416096</t>
  </si>
  <si>
    <t>Odvoz vykopané zeminy na  řízenou skládku.</t>
  </si>
  <si>
    <t>Uvažována je skládka ve vzdálenosti 16km (10mk je započteno v této položce a zbylých 6km je započteno v položce č. 162701109.</t>
  </si>
  <si>
    <t>2006</t>
  </si>
  <si>
    <t>1906293764</t>
  </si>
  <si>
    <t>Odvoz vykopané zeminy na skládku.</t>
  </si>
  <si>
    <t>objem zeminy z položky 122302203 * počet započtených 1000 m (6)</t>
  </si>
  <si>
    <t>2006*6</t>
  </si>
  <si>
    <t>14</t>
  </si>
  <si>
    <t>171101111</t>
  </si>
  <si>
    <t>Uložení sypaniny z hornin nesoudržných sypkých s vlhkostí l(d) 0,9 v aktivní zóně</t>
  </si>
  <si>
    <t>-1564292875</t>
  </si>
  <si>
    <t>Uložení sypaniny do násypů s rozprostřením sypaniny ve vrstvách a s hrubým urovnáním zhutněných s uzavřením povrchu násypu z hornin nesoudržných sypkých s relativní ulehlostí I(d) 0,9 nebo v aktivní zóně.
Včetně nákupu vhodného materiálu, dopravy a poklá</t>
  </si>
  <si>
    <t>Viz příloha C. Vzorové příčné řezy</t>
  </si>
  <si>
    <t>Materiál vhodný do aktivní zóny dle ČSN 736133</t>
  </si>
  <si>
    <t>včetně nákupu vhodného materiálu, dopravy a pokládky !!!</t>
  </si>
  <si>
    <t>viz Bilance Zemních prací</t>
  </si>
  <si>
    <t>583440030R</t>
  </si>
  <si>
    <t>kamenivo drcené hrubé horninová směs - materiál vhodný do aktivní zóny dle ČSN 736133</t>
  </si>
  <si>
    <t>665720475</t>
  </si>
  <si>
    <t>MATERIÁL VHODNÝ DO AKTIVNÍ ZÓNY TLE ČDN 736133</t>
  </si>
  <si>
    <t>Objem*přepočtový koeficient</t>
  </si>
  <si>
    <t>2006*1,43</t>
  </si>
  <si>
    <t>-1282477350</t>
  </si>
  <si>
    <t>1712012111R</t>
  </si>
  <si>
    <t>Poplatek za uložení odpadu ze sypaniny na skládce (skládkovné)</t>
  </si>
  <si>
    <t>-1636232665</t>
  </si>
  <si>
    <t>Uložení sypaniny poplatek za uložení sypaniny na skládce (skládkovné)</t>
  </si>
  <si>
    <t>Uvažován přepočtový součinitel objemu na tuny 1,7</t>
  </si>
  <si>
    <t>2006*1,7 'Přepočtené koeficientem množství</t>
  </si>
  <si>
    <t>919726122</t>
  </si>
  <si>
    <t>Geotextilie pro ochranu, separaci a filtraci netkaná měrná hmotnost do 300 g/m2</t>
  </si>
  <si>
    <t>-734741746</t>
  </si>
  <si>
    <t>Geotextilie netkaná pro ochranu, separaci nebo filtraci měrná hmotnost přes 200 do 300 g/m2</t>
  </si>
  <si>
    <t>SEPARAČNÍ NETKANÁ GEOTEXTILIE (GTX-N) (DLE TP 97 - PŘÍLOHA 2)</t>
  </si>
  <si>
    <t>geotextilie na parapláni</t>
  </si>
  <si>
    <t>plocha: délka cesty C1 (261m) * průměrná šířka (5,25 m) +  délka zbytku úseku  561 m * 6,5</t>
  </si>
  <si>
    <t>261*5,25+561*6,5</t>
  </si>
  <si>
    <t>1) Rekapitulace stavby</t>
  </si>
  <si>
    <t>2) Rekapitulace objektů stavby a soupisů prací</t>
  </si>
  <si>
    <t>/</t>
  </si>
  <si>
    <t>1) Krycí list soupisu</t>
  </si>
  <si>
    <t>2) Rekapitulace</t>
  </si>
  <si>
    <t>3) Soupis prací</t>
  </si>
  <si>
    <t>Rekapitulace stavby</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</si>
  <si>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</si>
  <si>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</si>
  <si>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</si>
  <si>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</si>
  <si>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i/>
        <sz val="9"/>
        <rFont val="Trebuchet MS"/>
        <family val="2"/>
        <charset val="238"/>
      </rPr>
      <t xml:space="preserve">Rekapitulace stavby </t>
    </r>
    <r>
      <rPr>
        <sz val="9"/>
        <rFont val="Trebuchet MS"/>
        <family val="2"/>
        <charset val="238"/>
      </rPr>
      <t>obsahuje sestavu Rekapitulace stavby a Rekapitulace objektů stavby a soupisů prací.</t>
    </r>
  </si>
  <si>
    <r>
      <t xml:space="preserve">V sestavě </t>
    </r>
    <r>
      <rPr>
        <b/>
        <sz val="9"/>
        <rFont val="Trebuchet MS"/>
        <family val="2"/>
        <charset val="238"/>
      </rPr>
      <t>Rekapitulace stavby</t>
    </r>
    <r>
      <rPr>
        <sz val="9"/>
        <rFont val="Trebuchet MS"/>
        <family val="2"/>
        <charset val="238"/>
      </rPr>
      <t xml:space="preserve"> jsou uvedeny informace identifikující předmět veřejné zakázky na stavební práce, KSO, CC-CZ, CZ-CPV, CZ-CPA a rekapitulaci </t>
    </r>
  </si>
  <si>
    <t>celkové nabídkové ceny uchazeče.</t>
  </si>
  <si>
    <r>
      <t xml:space="preserve">V sestavě </t>
    </r>
    <r>
      <rPr>
        <b/>
        <sz val="9"/>
        <rFont val="Trebuchet MS"/>
        <family val="2"/>
        <charset val="238"/>
      </rPr>
      <t>Rekapitulace objektů stavby a soupisů prací</t>
    </r>
    <r>
      <rPr>
        <sz val="9"/>
        <rFont val="Trebuchet MS"/>
        <family val="2"/>
        <charset val="238"/>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</si>
  <si>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</si>
  <si>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</si>
  <si>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</si>
  <si>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</si>
  <si>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</si>
  <si>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</si>
  <si>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</si>
  <si>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</si>
  <si>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Vedlejší a ostatní náklady</t>
  </si>
  <si>
    <t>OST</t>
  </si>
  <si>
    <t>Ostatní</t>
  </si>
  <si>
    <t>Soupis</t>
  </si>
  <si>
    <t>Soupis prací pro daný typ objektu</t>
  </si>
  <si>
    <r>
      <rPr>
        <i/>
        <sz val="9"/>
        <rFont val="Trebuchet MS"/>
        <family val="2"/>
        <charset val="238"/>
      </rPr>
      <t xml:space="preserve">Soupis prací </t>
    </r>
    <r>
      <rPr>
        <sz val="9"/>
        <rFont val="Trebuchet MS"/>
        <family val="2"/>
        <charset val="238"/>
      </rPr>
      <t>pro jednotlivé objekty obsahuje sestavy Krycí list soupisu, Rekapitulace členění soupisu prací, Soupis prací. Za soupis prací může být považován</t>
    </r>
  </si>
  <si>
    <t>i objekt stavby v případě, že neobsahuje podřízenou zakázku.</t>
  </si>
  <si>
    <r>
      <rPr>
        <b/>
        <sz val="9"/>
        <rFont val="Trebuchet MS"/>
        <family val="2"/>
        <charset val="238"/>
      </rPr>
      <t>Krycí list soupisu</t>
    </r>
    <r>
      <rPr>
        <sz val="9"/>
        <rFont val="Trebuchet MS"/>
        <family val="2"/>
        <charset val="238"/>
      </rPr>
      <t xml:space="preserve"> obsahuje rekapitulaci informací o předmětu veřejné zakázky ze sestavy Rekapitulace stavby, informaci o zařazení objektu do KSO, </t>
    </r>
  </si>
  <si>
    <t>CC-CZ, CZ-CPV, CZ-CPA a rekapitulaci celkové nabídkové ceny uchazeče za aktuální soupis prací.</t>
  </si>
  <si>
    <r>
      <rPr>
        <b/>
        <sz val="9"/>
        <rFont val="Trebuchet MS"/>
        <family val="2"/>
        <charset val="238"/>
      </rPr>
      <t>Rekapitulace členění soupisu prací</t>
    </r>
    <r>
      <rPr>
        <sz val="9"/>
        <rFont val="Trebuchet MS"/>
        <family val="2"/>
        <charset val="238"/>
      </rPr>
      <t xml:space="preserve"> obsahuje rekapitulaci soupisu prací ve všech úrovních členění soupisu tak, jak byla tato členění použita (např. </t>
    </r>
  </si>
  <si>
    <t>stavební díly, funkční díly, případně jiné členění) s rekapitulací nabídkové ceny.</t>
  </si>
  <si>
    <r>
      <rPr>
        <b/>
        <sz val="9"/>
        <rFont val="Trebuchet MS"/>
        <family val="2"/>
        <charset val="238"/>
      </rPr>
      <t xml:space="preserve">Soupis prací </t>
    </r>
    <r>
      <rPr>
        <sz val="9"/>
        <rFont val="Trebuchet MS"/>
        <family val="2"/>
        <charset val="238"/>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</si>
  <si>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</si>
  <si>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</si>
  <si>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</si>
  <si>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</si>
  <si>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</si>
  <si>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</si>
  <si>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</si>
  <si>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</si>
  <si>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</si>
  <si>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</si>
  <si>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</si>
  <si>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</si>
  <si>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</si>
  <si>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</si>
  <si>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</si>
  <si>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</si>
  <si>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</si>
  <si>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</si>
  <si>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</si>
  <si>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</si>
  <si>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</si>
  <si>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</si>
  <si>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</si>
  <si>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</si>
  <si>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</si>
  <si>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</si>
  <si>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</si>
  <si>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</si>
  <si>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musí být všechna tato pole vyplněna nenulovými kladnými číslicemi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</si>
  <si>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</si>
  <si>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</si>
  <si>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</si>
  <si>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</si>
  <si>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je v tomto případě povinen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</si>
  <si>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</si>
  <si>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Není však přípustné, aby obě pole - J.materiál, J.Montáž byly u jedné položky vyplněny nulou.</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</si>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</sst>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0%"/>
    <numFmt numFmtId="165" formatCode="dd\.mm\.yyyy"/>
    <numFmt numFmtId="166" formatCode="#,##0.00000"/>
    <numFmt numFmtId="167" formatCode="#,##0.000"/>
  </numFmts>
  <fonts count="52" x14ac:knownFonts="1">
    <font>
      <sz val="8"/>
      <name val="Trebuchet MS"/>
      <family val="2"/>
    </font>
    <font>
      <sz val="8"/>
      <color rgb="FF969696"/>
      <name val="Trebuchet MS"/>
    </font>
    <font>
      <sz val="9"/>
      <name val="Trebuchet MS"/>
    </font>
    <font>
      <b/>
      <sz val="12"/>
      <name val="Trebuchet MS"/>
    </font>
    <font>
      <sz val="11"/>
      <name val="Trebuchet MS"/>
    </font>
    <font>
      <sz val="12"/>
      <color rgb="FF003366"/>
      <name val="Trebuchet MS"/>
    </font>
    <font>
      <sz val="10"/>
      <color rgb="FF003366"/>
      <name val="Trebuchet MS"/>
    </font>
    <font>
      <sz val="8"/>
      <color rgb="FF003366"/>
      <name val="Trebuchet MS"/>
    </font>
    <font>
      <sz val="8"/>
      <color rgb="FF800080"/>
      <name val="Trebuchet MS"/>
    </font>
    <font>
      <sz val="8"/>
      <color rgb="FF505050"/>
      <name val="Trebuchet MS"/>
    </font>
    <font>
      <sz val="8"/>
      <color rgb="FFFF0000"/>
      <name val="Trebuchet MS"/>
    </font>
    <font>
      <sz val="8"/>
      <color rgb="FF0000A8"/>
      <name val="Trebuchet MS"/>
    </font>
    <font>
      <sz val="8"/>
      <color rgb="FFFAE682"/>
      <name val="Trebuchet MS"/>
    </font>
    <font>
      <b/>
      <sz val="16"/>
      <name val="Trebuchet MS"/>
    </font>
    <font>
      <sz val="8"/>
      <color rgb="FF3366FF"/>
      <name val="Trebuchet MS"/>
    </font>
    <font>
      <b/>
      <sz val="12"/>
      <color rgb="FF969696"/>
      <name val="Trebuchet MS"/>
    </font>
    <font>
      <sz val="9"/>
      <color rgb="FF969696"/>
      <name val="Trebuchet MS"/>
    </font>
    <font>
      <b/>
      <sz val="8"/>
      <color rgb="FF969696"/>
      <name val="Trebuchet MS"/>
    </font>
    <font>
      <b/>
      <sz val="10"/>
      <name val="Trebuchet MS"/>
    </font>
    <font>
      <b/>
      <sz val="9"/>
      <name val="Trebuchet MS"/>
    </font>
    <font>
      <sz val="12"/>
      <color rgb="FF969696"/>
      <name val="Trebuchet MS"/>
    </font>
    <font>
      <b/>
      <sz val="12"/>
      <color rgb="FF960000"/>
      <name val="Trebuchet MS"/>
    </font>
    <font>
      <sz val="12"/>
      <name val="Trebuchet MS"/>
    </font>
    <font>
      <b/>
      <sz val="11"/>
      <color rgb="FF003366"/>
      <name val="Trebuchet MS"/>
    </font>
    <font>
      <sz val="11"/>
      <color rgb="FF003366"/>
      <name val="Trebuchet MS"/>
    </font>
    <font>
      <b/>
      <sz val="11"/>
      <name val="Trebuchet MS"/>
    </font>
    <font>
      <sz val="11"/>
      <color rgb="FF969696"/>
      <name val="Trebuchet MS"/>
    </font>
    <font>
      <b/>
      <sz val="12"/>
      <color rgb="FF800000"/>
      <name val="Trebuchet MS"/>
    </font>
    <font>
      <sz val="9"/>
      <color rgb="FF000000"/>
      <name val="Trebuchet MS"/>
    </font>
    <font>
      <sz val="8"/>
      <color rgb="FF960000"/>
      <name val="Trebuchet MS"/>
    </font>
    <font>
      <b/>
      <sz val="8"/>
      <name val="Trebuchet MS"/>
    </font>
    <font>
      <sz val="7"/>
      <color rgb="FF969696"/>
      <name val="Trebuchet MS"/>
    </font>
    <font>
      <sz val="7"/>
      <name val="Trebuchet MS"/>
    </font>
    <font>
      <i/>
      <sz val="7"/>
      <color rgb="FF969696"/>
      <name val="Trebuchet MS"/>
    </font>
    <font>
      <sz val="8"/>
      <color rgb="FF000000"/>
      <name val="Trebuchet MS"/>
    </font>
    <font>
      <sz val="8"/>
      <color rgb="FF800080"/>
      <name val="Trebuchet MS"/>
    </font>
    <font>
      <sz val="8"/>
      <color rgb="FFFF0000"/>
      <name val="Trebuchet MS"/>
    </font>
    <font>
      <i/>
      <sz val="8"/>
      <color rgb="FF0000FF"/>
      <name val="Trebuchet MS"/>
    </font>
    <font>
      <u/>
      <sz val="8"/>
      <color theme="10"/>
      <name val="Trebuchet MS"/>
      <family val="2"/>
    </font>
    <font>
      <sz val="18"/>
      <color theme="10"/>
      <name val="Wingdings 2"/>
      <family val="1"/>
      <charset val="2"/>
    </font>
    <font>
      <sz val="10"/>
      <color rgb="FF960000"/>
      <name val="Trebuchet MS"/>
      <family val="2"/>
    </font>
    <font>
      <sz val="10"/>
      <name val="Trebuchet MS"/>
      <family val="2"/>
    </font>
    <font>
      <u/>
      <sz val="10"/>
      <color theme="10"/>
      <name val="Trebuchet MS"/>
      <family val="2"/>
    </font>
    <font>
      <sz val="8"/>
      <name val="Trebuchet MS"/>
      <charset val="238"/>
    </font>
    <font>
      <sz val="8"/>
      <name val="Trebuchet MS"/>
      <family val="2"/>
      <charset val="238"/>
    </font>
    <font>
      <b/>
      <sz val="16"/>
      <name val="Trebuchet MS"/>
      <family val="2"/>
      <charset val="238"/>
    </font>
    <font>
      <b/>
      <sz val="11"/>
      <name val="Trebuchet MS"/>
      <family val="2"/>
      <charset val="238"/>
    </font>
    <font>
      <sz val="9"/>
      <name val="Trebuchet MS"/>
      <family val="2"/>
      <charset val="238"/>
    </font>
    <font>
      <i/>
      <sz val="9"/>
      <name val="Trebuchet MS"/>
      <family val="2"/>
      <charset val="238"/>
    </font>
    <font>
      <b/>
      <sz val="9"/>
      <name val="Trebuchet MS"/>
      <family val="2"/>
      <charset val="238"/>
    </font>
    <font>
      <sz val="10"/>
      <name val="Trebuchet MS"/>
      <family val="2"/>
      <charset val="238"/>
    </font>
    <font>
      <sz val="11"/>
      <name val="Trebuchet MS"/>
      <family val="2"/>
      <charset val="238"/>
    </font>
  </fonts>
  <fills count="6">
    <fill>
      <patternFill patternType="none"/>
    </fill>
    <fill>
      <patternFill patternType="gray125"/>
    </fill>
    <fill>
      <patternFill patternType="solid">
        <fgColor rgb="FFFAE682"/>
      </patternFill>
    </fill>
    <fill>
      <patternFill patternType="solid">
        <fgColor rgb="FFFFFFCC"/>
      </patternFill>
    </fill>
    <fill>
      <patternFill patternType="solid">
        <fgColor rgb="FFBEBEBE"/>
      </patternFill>
    </fill>
    <fill>
      <patternFill patternType="solid">
        <fgColor rgb="FFD2D2D2"/>
      </patternFill>
    </fill>
  </fills>
  <borders count="36">
    <border>
      <left/>
      <right/>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right style="thin">
        <color rgb="FF000000"/>
      </right>
      <top style="hair">
        <color rgb="FF969696"/>
      </top>
      <bottom/>
      <diagonal/>
    </border>
    <border>
      <left/>
      <right style="thin">
        <color rgb="FF000000"/>
      </right>
      <top style="hair">
        <color rgb="FF000000"/>
      </top>
      <bottom style="hair">
        <color rgb="FF000000"/>
      </bottom>
      <diagonal/>
    </border>
    <border>
      <left style="hair">
        <color rgb="FF969696"/>
      </left>
      <right style="hair">
        <color rgb="FF969696"/>
      </right>
      <top style="hair">
        <color rgb="FF969696"/>
      </top>
      <bottom style="hair">
        <color rgb="FF969696"/>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3">
    <xf numFmtId="0" fontId="0" fillId="0" borderId="0"/>
    <xf numFmtId="0" fontId="38" fillId="0" borderId="0" applyNumberFormat="0" applyFill="0" applyBorder="0" applyAlignment="0" applyProtection="0"/>
    <xf numFmtId="0" fontId="43" fillId="0" borderId="0" applyAlignment="0">
      <alignment vertical="top" wrapText="1"/>
      <protection locked="0"/>
    </xf>
  </cellStyleXfs>
  <cellXfs count="412">
    <xf numFmtId="0" fontId="0" fillId="0" borderId="0" xfId="0"/>
    <xf numFmtId="0" fontId="0" fillId="0" borderId="0" xfId="0" applyFont="1"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0" fillId="0" borderId="0" xfId="0" applyFont="1" applyAlignment="1">
      <alignment vertical="center" wrapText="1"/>
    </xf>
    <xf numFmtId="0" fontId="5" fillId="0" borderId="0" xfId="0" applyFont="1" applyAlignment="1">
      <alignment vertical="center"/>
    </xf>
    <xf numFmtId="0" fontId="6" fillId="0" borderId="0" xfId="0" applyFont="1" applyAlignment="1">
      <alignment vertical="center"/>
    </xf>
    <xf numFmtId="0" fontId="0" fillId="0" borderId="0" xfId="0" applyFont="1" applyAlignment="1">
      <alignment horizontal="center" vertical="center" wrapText="1"/>
    </xf>
    <xf numFmtId="0" fontId="7" fillId="0" borderId="0" xfId="0" applyFont="1" applyAlignment="1"/>
    <xf numFmtId="0" fontId="8" fillId="0" borderId="0" xfId="0" applyFont="1" applyAlignment="1">
      <alignment vertical="center"/>
    </xf>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2" borderId="0" xfId="0" applyFont="1" applyFill="1" applyAlignment="1">
      <alignment horizontal="left" vertical="center"/>
    </xf>
    <xf numFmtId="0" fontId="0" fillId="2" borderId="0" xfId="0" applyFill="1"/>
    <xf numFmtId="0" fontId="12" fillId="0" borderId="0" xfId="0" applyFont="1" applyAlignment="1">
      <alignment horizontal="left" vertical="center"/>
    </xf>
    <xf numFmtId="0" fontId="0" fillId="0" borderId="0" xfId="0" applyFont="1" applyAlignment="1">
      <alignment horizontal="left" vertical="center"/>
    </xf>
    <xf numFmtId="0" fontId="0" fillId="0" borderId="1" xfId="0" applyBorder="1" applyProtection="1"/>
    <xf numFmtId="0" fontId="0" fillId="0" borderId="2" xfId="0" applyBorder="1" applyProtection="1"/>
    <xf numFmtId="0" fontId="0" fillId="0" borderId="3" xfId="0" applyBorder="1" applyProtection="1"/>
    <xf numFmtId="0" fontId="0" fillId="0" borderId="4" xfId="0" applyBorder="1" applyProtection="1"/>
    <xf numFmtId="0" fontId="0" fillId="0" borderId="0" xfId="0" applyBorder="1" applyProtection="1"/>
    <xf numFmtId="0" fontId="13" fillId="0" borderId="0" xfId="0" applyFont="1" applyBorder="1" applyAlignment="1" applyProtection="1">
      <alignment horizontal="left" vertical="center"/>
    </xf>
    <xf numFmtId="0" fontId="0" fillId="0" borderId="5" xfId="0" applyBorder="1" applyProtection="1"/>
    <xf numFmtId="0" fontId="14" fillId="0" borderId="0" xfId="0" applyFont="1" applyAlignment="1">
      <alignment horizontal="left" vertical="center"/>
    </xf>
    <xf numFmtId="0" fontId="15" fillId="0" borderId="0" xfId="0" applyFont="1" applyAlignment="1">
      <alignment horizontal="left" vertical="center"/>
    </xf>
    <xf numFmtId="0" fontId="16" fillId="0" borderId="0" xfId="0" applyFont="1" applyBorder="1" applyAlignment="1" applyProtection="1">
      <alignment horizontal="left" vertical="top"/>
    </xf>
    <xf numFmtId="0" fontId="2" fillId="0" borderId="0" xfId="0" applyFont="1" applyBorder="1" applyAlignment="1" applyProtection="1">
      <alignment horizontal="left" vertical="center"/>
    </xf>
    <xf numFmtId="0" fontId="3" fillId="0" borderId="0" xfId="0" applyFont="1" applyBorder="1" applyAlignment="1" applyProtection="1">
      <alignment horizontal="left" vertical="top"/>
    </xf>
    <xf numFmtId="0" fontId="16" fillId="0" borderId="0" xfId="0" applyFont="1" applyBorder="1" applyAlignment="1" applyProtection="1">
      <alignment horizontal="left" vertical="center"/>
    </xf>
    <xf numFmtId="0" fontId="2" fillId="3" borderId="0" xfId="0" applyFont="1" applyFill="1" applyBorder="1" applyAlignment="1" applyProtection="1">
      <alignment horizontal="left" vertical="center"/>
      <protection locked="0"/>
    </xf>
    <xf numFmtId="49" fontId="2" fillId="3" borderId="0" xfId="0" applyNumberFormat="1" applyFont="1" applyFill="1" applyBorder="1" applyAlignment="1" applyProtection="1">
      <alignment horizontal="left" vertical="center"/>
      <protection locked="0"/>
    </xf>
    <xf numFmtId="0" fontId="0" fillId="0" borderId="6" xfId="0" applyBorder="1" applyProtection="1"/>
    <xf numFmtId="0" fontId="0" fillId="0" borderId="4" xfId="0" applyFont="1" applyBorder="1" applyAlignment="1" applyProtection="1">
      <alignment vertical="center"/>
    </xf>
    <xf numFmtId="0" fontId="0" fillId="0" borderId="0" xfId="0" applyFont="1" applyBorder="1" applyAlignment="1" applyProtection="1">
      <alignment vertical="center"/>
    </xf>
    <xf numFmtId="0" fontId="18" fillId="0" borderId="7" xfId="0" applyFont="1" applyBorder="1" applyAlignment="1" applyProtection="1">
      <alignment horizontal="left" vertical="center"/>
    </xf>
    <xf numFmtId="0" fontId="0" fillId="0" borderId="7" xfId="0" applyFont="1" applyBorder="1" applyAlignment="1" applyProtection="1">
      <alignment vertical="center"/>
    </xf>
    <xf numFmtId="0" fontId="0" fillId="0" borderId="5" xfId="0" applyFont="1" applyBorder="1" applyAlignment="1" applyProtection="1">
      <alignment vertical="center"/>
    </xf>
    <xf numFmtId="0" fontId="1" fillId="0" borderId="0" xfId="0" applyFont="1" applyBorder="1" applyAlignment="1" applyProtection="1">
      <alignment horizontal="right" vertical="center"/>
    </xf>
    <xf numFmtId="0" fontId="1" fillId="0" borderId="4" xfId="0" applyFont="1" applyBorder="1" applyAlignment="1" applyProtection="1">
      <alignment vertical="center"/>
    </xf>
    <xf numFmtId="0" fontId="1" fillId="0" borderId="0" xfId="0" applyFont="1" applyBorder="1" applyAlignment="1" applyProtection="1">
      <alignment vertical="center"/>
    </xf>
    <xf numFmtId="0" fontId="1" fillId="0" borderId="0" xfId="0" applyFont="1" applyBorder="1" applyAlignment="1" applyProtection="1">
      <alignment horizontal="left" vertical="center"/>
    </xf>
    <xf numFmtId="0" fontId="1" fillId="0" borderId="5" xfId="0" applyFont="1" applyBorder="1" applyAlignment="1" applyProtection="1">
      <alignment vertical="center"/>
    </xf>
    <xf numFmtId="0" fontId="0" fillId="4" borderId="0" xfId="0" applyFont="1" applyFill="1" applyBorder="1" applyAlignment="1" applyProtection="1">
      <alignment vertical="center"/>
    </xf>
    <xf numFmtId="0" fontId="3" fillId="4" borderId="8" xfId="0" applyFont="1" applyFill="1" applyBorder="1" applyAlignment="1" applyProtection="1">
      <alignment horizontal="left" vertical="center"/>
    </xf>
    <xf numFmtId="0" fontId="0" fillId="4" borderId="9" xfId="0" applyFont="1" applyFill="1" applyBorder="1" applyAlignment="1" applyProtection="1">
      <alignment vertical="center"/>
    </xf>
    <xf numFmtId="0" fontId="3" fillId="4" borderId="9" xfId="0" applyFont="1" applyFill="1" applyBorder="1" applyAlignment="1" applyProtection="1">
      <alignment horizontal="center" vertical="center"/>
    </xf>
    <xf numFmtId="0" fontId="0" fillId="4" borderId="5" xfId="0" applyFont="1" applyFill="1" applyBorder="1" applyAlignment="1" applyProtection="1">
      <alignment vertical="center"/>
    </xf>
    <xf numFmtId="0" fontId="0" fillId="0" borderId="11" xfId="0" applyFont="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 xfId="0" applyFont="1" applyBorder="1" applyAlignment="1" applyProtection="1">
      <alignment vertical="center"/>
    </xf>
    <xf numFmtId="0" fontId="0" fillId="0" borderId="2" xfId="0" applyFont="1" applyBorder="1" applyAlignment="1" applyProtection="1">
      <alignment vertical="center"/>
    </xf>
    <xf numFmtId="0" fontId="0" fillId="0" borderId="4" xfId="0" applyFont="1" applyBorder="1" applyAlignment="1">
      <alignment vertical="center"/>
    </xf>
    <xf numFmtId="0" fontId="13" fillId="0" borderId="0" xfId="0" applyFont="1" applyAlignment="1" applyProtection="1">
      <alignment horizontal="left" vertical="center"/>
    </xf>
    <xf numFmtId="0" fontId="0" fillId="0" borderId="0" xfId="0" applyFont="1" applyAlignment="1" applyProtection="1">
      <alignment vertical="center"/>
    </xf>
    <xf numFmtId="0" fontId="2" fillId="0" borderId="4" xfId="0" applyFont="1" applyBorder="1" applyAlignment="1" applyProtection="1">
      <alignment vertical="center"/>
    </xf>
    <xf numFmtId="0" fontId="16" fillId="0" borderId="0" xfId="0" applyFont="1" applyAlignment="1" applyProtection="1">
      <alignment horizontal="left" vertical="center"/>
    </xf>
    <xf numFmtId="0" fontId="2" fillId="0" borderId="0" xfId="0" applyFont="1" applyAlignment="1" applyProtection="1">
      <alignment vertical="center"/>
    </xf>
    <xf numFmtId="0" fontId="2" fillId="0" borderId="4" xfId="0" applyFont="1" applyBorder="1" applyAlignment="1">
      <alignment vertical="center"/>
    </xf>
    <xf numFmtId="0" fontId="3" fillId="0" borderId="4"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4" xfId="0" applyFont="1" applyBorder="1" applyAlignment="1">
      <alignment vertical="center"/>
    </xf>
    <xf numFmtId="0" fontId="19" fillId="0" borderId="0" xfId="0" applyFont="1" applyAlignment="1" applyProtection="1">
      <alignment vertical="center"/>
    </xf>
    <xf numFmtId="165" fontId="2" fillId="0" borderId="0" xfId="0" applyNumberFormat="1" applyFont="1" applyAlignment="1" applyProtection="1">
      <alignment horizontal="left" vertical="center"/>
    </xf>
    <xf numFmtId="0" fontId="0" fillId="0" borderId="15" xfId="0" applyFont="1" applyBorder="1" applyAlignment="1">
      <alignment vertical="center"/>
    </xf>
    <xf numFmtId="0" fontId="0" fillId="0" borderId="16" xfId="0" applyFont="1" applyBorder="1" applyAlignment="1">
      <alignment vertical="center"/>
    </xf>
    <xf numFmtId="0" fontId="0" fillId="0" borderId="0" xfId="0" applyFont="1" applyBorder="1" applyAlignment="1">
      <alignment vertical="center"/>
    </xf>
    <xf numFmtId="0" fontId="0" fillId="0" borderId="18" xfId="0" applyFont="1" applyBorder="1" applyAlignment="1">
      <alignment vertical="center"/>
    </xf>
    <xf numFmtId="0" fontId="0" fillId="0" borderId="17" xfId="0" applyFont="1" applyBorder="1" applyAlignment="1" applyProtection="1">
      <alignment vertical="center"/>
    </xf>
    <xf numFmtId="0" fontId="0" fillId="0" borderId="18" xfId="0" applyFont="1" applyBorder="1" applyAlignment="1" applyProtection="1">
      <alignment vertical="center"/>
    </xf>
    <xf numFmtId="0" fontId="0" fillId="5" borderId="9" xfId="0" applyFont="1" applyFill="1" applyBorder="1" applyAlignment="1" applyProtection="1">
      <alignment vertical="center"/>
    </xf>
    <xf numFmtId="0" fontId="2" fillId="5" borderId="10" xfId="0" applyFont="1" applyFill="1" applyBorder="1" applyAlignment="1" applyProtection="1">
      <alignment horizontal="center" vertical="center"/>
    </xf>
    <xf numFmtId="0" fontId="16" fillId="0" borderId="19" xfId="0" applyFont="1" applyBorder="1" applyAlignment="1" applyProtection="1">
      <alignment horizontal="center" vertical="center" wrapText="1"/>
    </xf>
    <xf numFmtId="0" fontId="16" fillId="0" borderId="20" xfId="0" applyFont="1" applyBorder="1" applyAlignment="1" applyProtection="1">
      <alignment horizontal="center" vertical="center" wrapText="1"/>
    </xf>
    <xf numFmtId="0" fontId="16" fillId="0" borderId="21" xfId="0" applyFont="1" applyBorder="1" applyAlignment="1" applyProtection="1">
      <alignment horizontal="center" vertical="center" wrapText="1"/>
    </xf>
    <xf numFmtId="0" fontId="0" fillId="0" borderId="14" xfId="0" applyFont="1" applyBorder="1" applyAlignment="1" applyProtection="1">
      <alignment vertical="center"/>
    </xf>
    <xf numFmtId="0" fontId="0" fillId="0" borderId="15" xfId="0" applyFont="1" applyBorder="1" applyAlignment="1" applyProtection="1">
      <alignment vertical="center"/>
    </xf>
    <xf numFmtId="0" fontId="0" fillId="0" borderId="16" xfId="0" applyFont="1" applyBorder="1" applyAlignment="1" applyProtection="1">
      <alignment vertical="center"/>
    </xf>
    <xf numFmtId="0" fontId="21" fillId="0" borderId="0" xfId="0" applyFont="1" applyAlignment="1" applyProtection="1">
      <alignment horizontal="left" vertical="center"/>
    </xf>
    <xf numFmtId="0" fontId="21" fillId="0" borderId="0" xfId="0" applyFont="1" applyAlignment="1" applyProtection="1">
      <alignment vertical="center"/>
    </xf>
    <xf numFmtId="0" fontId="3" fillId="0" borderId="0" xfId="0" applyFont="1" applyAlignment="1" applyProtection="1">
      <alignment horizontal="center" vertical="center"/>
    </xf>
    <xf numFmtId="4" fontId="20" fillId="0" borderId="17" xfId="0" applyNumberFormat="1" applyFont="1" applyBorder="1" applyAlignment="1" applyProtection="1">
      <alignment vertical="center"/>
    </xf>
    <xf numFmtId="4" fontId="20" fillId="0" borderId="0" xfId="0" applyNumberFormat="1" applyFont="1" applyBorder="1" applyAlignment="1" applyProtection="1">
      <alignment vertical="center"/>
    </xf>
    <xf numFmtId="166" fontId="20" fillId="0" borderId="0" xfId="0" applyNumberFormat="1" applyFont="1" applyBorder="1" applyAlignment="1" applyProtection="1">
      <alignment vertical="center"/>
    </xf>
    <xf numFmtId="4" fontId="20" fillId="0" borderId="18" xfId="0" applyNumberFormat="1" applyFont="1" applyBorder="1" applyAlignment="1" applyProtection="1">
      <alignment vertical="center"/>
    </xf>
    <xf numFmtId="0" fontId="3" fillId="0" borderId="0" xfId="0" applyFont="1" applyAlignment="1">
      <alignment horizontal="left" vertical="center"/>
    </xf>
    <xf numFmtId="0" fontId="22" fillId="0" borderId="0" xfId="0" applyFont="1" applyAlignment="1">
      <alignment horizontal="left" vertical="center"/>
    </xf>
    <xf numFmtId="0" fontId="4" fillId="0" borderId="4" xfId="0" applyFont="1" applyBorder="1" applyAlignment="1" applyProtection="1">
      <alignment vertical="center"/>
    </xf>
    <xf numFmtId="0" fontId="23" fillId="0" borderId="0" xfId="0" applyFont="1" applyAlignment="1" applyProtection="1">
      <alignment vertical="center"/>
    </xf>
    <xf numFmtId="0" fontId="24" fillId="0" borderId="0" xfId="0" applyFont="1" applyAlignment="1" applyProtection="1">
      <alignment vertical="center"/>
    </xf>
    <xf numFmtId="0" fontId="25" fillId="0" borderId="0" xfId="0" applyFont="1" applyAlignment="1" applyProtection="1">
      <alignment horizontal="center" vertical="center"/>
    </xf>
    <xf numFmtId="0" fontId="4" fillId="0" borderId="4" xfId="0" applyFont="1" applyBorder="1" applyAlignment="1">
      <alignment vertical="center"/>
    </xf>
    <xf numFmtId="4" fontId="26" fillId="0" borderId="17" xfId="0" applyNumberFormat="1" applyFont="1" applyBorder="1" applyAlignment="1" applyProtection="1">
      <alignment vertical="center"/>
    </xf>
    <xf numFmtId="4" fontId="26" fillId="0" borderId="0" xfId="0" applyNumberFormat="1" applyFont="1" applyBorder="1" applyAlignment="1" applyProtection="1">
      <alignment vertical="center"/>
    </xf>
    <xf numFmtId="166" fontId="26" fillId="0" borderId="0" xfId="0" applyNumberFormat="1" applyFont="1" applyBorder="1" applyAlignment="1" applyProtection="1">
      <alignment vertical="center"/>
    </xf>
    <xf numFmtId="4" fontId="26" fillId="0" borderId="18" xfId="0" applyNumberFormat="1" applyFont="1" applyBorder="1" applyAlignment="1" applyProtection="1">
      <alignment vertical="center"/>
    </xf>
    <xf numFmtId="0" fontId="4" fillId="0" borderId="0" xfId="0" applyFont="1" applyAlignment="1">
      <alignment horizontal="left" vertical="center"/>
    </xf>
    <xf numFmtId="4" fontId="26" fillId="0" borderId="22" xfId="0" applyNumberFormat="1" applyFont="1" applyBorder="1" applyAlignment="1" applyProtection="1">
      <alignment vertical="center"/>
    </xf>
    <xf numFmtId="4" fontId="26" fillId="0" borderId="23" xfId="0" applyNumberFormat="1" applyFont="1" applyBorder="1" applyAlignment="1" applyProtection="1">
      <alignment vertical="center"/>
    </xf>
    <xf numFmtId="166" fontId="26" fillId="0" borderId="23" xfId="0" applyNumberFormat="1" applyFont="1" applyBorder="1" applyAlignment="1" applyProtection="1">
      <alignment vertical="center"/>
    </xf>
    <xf numFmtId="4" fontId="26" fillId="0" borderId="24" xfId="0" applyNumberFormat="1" applyFont="1" applyBorder="1" applyAlignment="1" applyProtection="1">
      <alignment vertical="center"/>
    </xf>
    <xf numFmtId="0" fontId="0" fillId="0" borderId="0" xfId="0" applyProtection="1">
      <protection locked="0"/>
    </xf>
    <xf numFmtId="0" fontId="0" fillId="0" borderId="2" xfId="0" applyBorder="1" applyProtection="1">
      <protection locked="0"/>
    </xf>
    <xf numFmtId="0" fontId="0" fillId="0" borderId="0" xfId="0" applyBorder="1" applyProtection="1">
      <protection locked="0"/>
    </xf>
    <xf numFmtId="0" fontId="0" fillId="0" borderId="0" xfId="0" applyFont="1" applyBorder="1" applyAlignment="1" applyProtection="1">
      <alignment vertical="center"/>
      <protection locked="0"/>
    </xf>
    <xf numFmtId="0" fontId="16" fillId="0" borderId="0" xfId="0" applyFont="1" applyBorder="1" applyAlignment="1" applyProtection="1">
      <alignment horizontal="left" vertical="center"/>
      <protection locked="0"/>
    </xf>
    <xf numFmtId="165" fontId="2" fillId="0" borderId="0" xfId="0" applyNumberFormat="1" applyFont="1" applyBorder="1" applyAlignment="1" applyProtection="1">
      <alignment horizontal="left" vertical="center"/>
    </xf>
    <xf numFmtId="0" fontId="0" fillId="0" borderId="4" xfId="0" applyFont="1" applyBorder="1" applyAlignment="1" applyProtection="1">
      <alignment vertical="center" wrapText="1"/>
    </xf>
    <xf numFmtId="0" fontId="0" fillId="0" borderId="0" xfId="0" applyFont="1" applyBorder="1" applyAlignment="1" applyProtection="1">
      <alignment vertical="center" wrapText="1"/>
    </xf>
    <xf numFmtId="0" fontId="0" fillId="0" borderId="0" xfId="0" applyFont="1" applyBorder="1" applyAlignment="1" applyProtection="1">
      <alignment vertical="center" wrapText="1"/>
      <protection locked="0"/>
    </xf>
    <xf numFmtId="0" fontId="0" fillId="0" borderId="5" xfId="0" applyFont="1" applyBorder="1" applyAlignment="1" applyProtection="1">
      <alignment vertical="center" wrapText="1"/>
    </xf>
    <xf numFmtId="0" fontId="0" fillId="0" borderId="15" xfId="0" applyFont="1" applyBorder="1" applyAlignment="1" applyProtection="1">
      <alignment vertical="center"/>
      <protection locked="0"/>
    </xf>
    <xf numFmtId="0" fontId="0" fillId="0" borderId="25" xfId="0" applyFont="1" applyBorder="1" applyAlignment="1" applyProtection="1">
      <alignment vertical="center"/>
    </xf>
    <xf numFmtId="0" fontId="18" fillId="0" borderId="0" xfId="0" applyFont="1" applyBorder="1" applyAlignment="1" applyProtection="1">
      <alignment horizontal="left" vertical="center"/>
    </xf>
    <xf numFmtId="4" fontId="21" fillId="0" borderId="0" xfId="0" applyNumberFormat="1" applyFont="1" applyBorder="1" applyAlignment="1" applyProtection="1">
      <alignment vertical="center"/>
    </xf>
    <xf numFmtId="0" fontId="1" fillId="0" borderId="0" xfId="0" applyFont="1" applyBorder="1" applyAlignment="1" applyProtection="1">
      <alignment horizontal="right" vertical="center"/>
      <protection locked="0"/>
    </xf>
    <xf numFmtId="4" fontId="1" fillId="0" borderId="0" xfId="0" applyNumberFormat="1" applyFont="1" applyBorder="1" applyAlignment="1" applyProtection="1">
      <alignment vertical="center"/>
    </xf>
    <xf numFmtId="164" fontId="1" fillId="0" borderId="0" xfId="0" applyNumberFormat="1" applyFont="1" applyBorder="1" applyAlignment="1" applyProtection="1">
      <alignment horizontal="right" vertical="center"/>
      <protection locked="0"/>
    </xf>
    <xf numFmtId="0" fontId="0" fillId="5" borderId="0" xfId="0" applyFont="1" applyFill="1" applyBorder="1" applyAlignment="1" applyProtection="1">
      <alignment vertical="center"/>
    </xf>
    <xf numFmtId="0" fontId="3" fillId="5" borderId="8" xfId="0" applyFont="1" applyFill="1" applyBorder="1" applyAlignment="1" applyProtection="1">
      <alignment horizontal="left" vertical="center"/>
    </xf>
    <xf numFmtId="0" fontId="3" fillId="5" borderId="9" xfId="0" applyFont="1" applyFill="1" applyBorder="1" applyAlignment="1" applyProtection="1">
      <alignment horizontal="right" vertical="center"/>
    </xf>
    <xf numFmtId="0" fontId="3" fillId="5" borderId="9" xfId="0" applyFont="1" applyFill="1" applyBorder="1" applyAlignment="1" applyProtection="1">
      <alignment horizontal="center" vertical="center"/>
    </xf>
    <xf numFmtId="0" fontId="0" fillId="5" borderId="9" xfId="0" applyFont="1" applyFill="1" applyBorder="1" applyAlignment="1" applyProtection="1">
      <alignment vertical="center"/>
      <protection locked="0"/>
    </xf>
    <xf numFmtId="4" fontId="3" fillId="5" borderId="9" xfId="0" applyNumberFormat="1" applyFont="1" applyFill="1" applyBorder="1" applyAlignment="1" applyProtection="1">
      <alignment vertical="center"/>
    </xf>
    <xf numFmtId="0" fontId="0" fillId="5" borderId="26" xfId="0" applyFont="1" applyFill="1" applyBorder="1" applyAlignment="1" applyProtection="1">
      <alignment vertical="center"/>
    </xf>
    <xf numFmtId="0" fontId="0" fillId="0" borderId="12" xfId="0" applyFont="1" applyBorder="1" applyAlignment="1" applyProtection="1">
      <alignment vertical="center"/>
      <protection locked="0"/>
    </xf>
    <xf numFmtId="0" fontId="0" fillId="0" borderId="1" xfId="0" applyFont="1" applyBorder="1" applyAlignment="1">
      <alignment vertical="center"/>
    </xf>
    <xf numFmtId="0" fontId="0" fillId="0" borderId="2" xfId="0" applyFont="1" applyBorder="1" applyAlignment="1">
      <alignment vertical="center"/>
    </xf>
    <xf numFmtId="0" fontId="0" fillId="0" borderId="2" xfId="0" applyFont="1" applyBorder="1" applyAlignment="1" applyProtection="1">
      <alignment vertical="center"/>
      <protection locked="0"/>
    </xf>
    <xf numFmtId="0" fontId="0" fillId="0" borderId="3" xfId="0" applyFont="1" applyBorder="1" applyAlignment="1">
      <alignment vertical="center"/>
    </xf>
    <xf numFmtId="0" fontId="2" fillId="5" borderId="0" xfId="0" applyFont="1" applyFill="1" applyBorder="1" applyAlignment="1" applyProtection="1">
      <alignment horizontal="left" vertical="center"/>
    </xf>
    <xf numFmtId="0" fontId="0" fillId="5" borderId="0" xfId="0" applyFont="1" applyFill="1" applyBorder="1" applyAlignment="1" applyProtection="1">
      <alignment vertical="center"/>
      <protection locked="0"/>
    </xf>
    <xf numFmtId="0" fontId="2" fillId="5" borderId="0" xfId="0" applyFont="1" applyFill="1" applyBorder="1" applyAlignment="1" applyProtection="1">
      <alignment horizontal="right" vertical="center"/>
    </xf>
    <xf numFmtId="0" fontId="0" fillId="5" borderId="5" xfId="0" applyFont="1" applyFill="1" applyBorder="1" applyAlignment="1" applyProtection="1">
      <alignment vertical="center"/>
    </xf>
    <xf numFmtId="0" fontId="27" fillId="0" borderId="0" xfId="0" applyFont="1" applyBorder="1" applyAlignment="1" applyProtection="1">
      <alignment horizontal="left" vertical="center"/>
    </xf>
    <xf numFmtId="0" fontId="5" fillId="0" borderId="4" xfId="0" applyFont="1" applyBorder="1" applyAlignment="1" applyProtection="1">
      <alignment vertical="center"/>
    </xf>
    <xf numFmtId="0" fontId="5" fillId="0" borderId="0" xfId="0" applyFont="1" applyBorder="1" applyAlignment="1" applyProtection="1">
      <alignment vertical="center"/>
    </xf>
    <xf numFmtId="0" fontId="5" fillId="0" borderId="23" xfId="0" applyFont="1" applyBorder="1" applyAlignment="1" applyProtection="1">
      <alignment horizontal="left" vertical="center"/>
    </xf>
    <xf numFmtId="0" fontId="5" fillId="0" borderId="23" xfId="0" applyFont="1" applyBorder="1" applyAlignment="1" applyProtection="1">
      <alignment vertical="center"/>
    </xf>
    <xf numFmtId="0" fontId="5" fillId="0" borderId="23" xfId="0" applyFont="1" applyBorder="1" applyAlignment="1" applyProtection="1">
      <alignment vertical="center"/>
      <protection locked="0"/>
    </xf>
    <xf numFmtId="4" fontId="5" fillId="0" borderId="23" xfId="0" applyNumberFormat="1" applyFont="1" applyBorder="1" applyAlignment="1" applyProtection="1">
      <alignment vertical="center"/>
    </xf>
    <xf numFmtId="0" fontId="5" fillId="0" borderId="5" xfId="0" applyFont="1" applyBorder="1" applyAlignment="1" applyProtection="1">
      <alignment vertical="center"/>
    </xf>
    <xf numFmtId="0" fontId="6" fillId="0" borderId="4" xfId="0" applyFont="1" applyBorder="1" applyAlignment="1" applyProtection="1">
      <alignment vertical="center"/>
    </xf>
    <xf numFmtId="0" fontId="6" fillId="0" borderId="0" xfId="0" applyFont="1" applyBorder="1" applyAlignment="1" applyProtection="1">
      <alignment vertical="center"/>
    </xf>
    <xf numFmtId="0" fontId="6" fillId="0" borderId="23" xfId="0" applyFont="1" applyBorder="1" applyAlignment="1" applyProtection="1">
      <alignment horizontal="left" vertical="center"/>
    </xf>
    <xf numFmtId="0" fontId="6" fillId="0" borderId="23" xfId="0" applyFont="1" applyBorder="1" applyAlignment="1" applyProtection="1">
      <alignment vertical="center"/>
    </xf>
    <xf numFmtId="0" fontId="6" fillId="0" borderId="23" xfId="0" applyFont="1" applyBorder="1" applyAlignment="1" applyProtection="1">
      <alignment vertical="center"/>
      <protection locked="0"/>
    </xf>
    <xf numFmtId="4" fontId="6" fillId="0" borderId="23" xfId="0" applyNumberFormat="1" applyFont="1" applyBorder="1" applyAlignment="1" applyProtection="1">
      <alignment vertical="center"/>
    </xf>
    <xf numFmtId="0" fontId="6" fillId="0" borderId="5" xfId="0" applyFont="1" applyBorder="1" applyAlignment="1" applyProtection="1">
      <alignment vertical="center"/>
    </xf>
    <xf numFmtId="0" fontId="0" fillId="0" borderId="0" xfId="0" applyFont="1" applyAlignment="1" applyProtection="1">
      <alignment vertical="center"/>
      <protection locked="0"/>
    </xf>
    <xf numFmtId="0" fontId="2" fillId="0" borderId="0" xfId="0" applyFont="1" applyAlignment="1" applyProtection="1">
      <alignment horizontal="left" vertical="center"/>
    </xf>
    <xf numFmtId="0" fontId="16" fillId="0" borderId="0" xfId="0" applyFont="1" applyAlignment="1" applyProtection="1">
      <alignment horizontal="left" vertical="center"/>
      <protection locked="0"/>
    </xf>
    <xf numFmtId="0" fontId="0" fillId="0" borderId="4" xfId="0" applyFont="1" applyBorder="1" applyAlignment="1" applyProtection="1">
      <alignment horizontal="center" vertical="center" wrapText="1"/>
    </xf>
    <xf numFmtId="0" fontId="2" fillId="5" borderId="19" xfId="0" applyFont="1" applyFill="1" applyBorder="1" applyAlignment="1" applyProtection="1">
      <alignment horizontal="center" vertical="center" wrapText="1"/>
    </xf>
    <xf numFmtId="0" fontId="2" fillId="5" borderId="20" xfId="0" applyFont="1" applyFill="1" applyBorder="1" applyAlignment="1" applyProtection="1">
      <alignment horizontal="center" vertical="center" wrapText="1"/>
    </xf>
    <xf numFmtId="0" fontId="28" fillId="5" borderId="20" xfId="0" applyFont="1" applyFill="1" applyBorder="1" applyAlignment="1" applyProtection="1">
      <alignment horizontal="center" vertical="center" wrapText="1"/>
      <protection locked="0"/>
    </xf>
    <xf numFmtId="0" fontId="2" fillId="5" borderId="21" xfId="0" applyFont="1" applyFill="1" applyBorder="1" applyAlignment="1" applyProtection="1">
      <alignment horizontal="center" vertical="center" wrapText="1"/>
    </xf>
    <xf numFmtId="0" fontId="0" fillId="0" borderId="4" xfId="0" applyFont="1" applyBorder="1" applyAlignment="1">
      <alignment horizontal="center" vertical="center" wrapText="1"/>
    </xf>
    <xf numFmtId="4" fontId="21" fillId="0" borderId="0" xfId="0" applyNumberFormat="1" applyFont="1" applyAlignment="1" applyProtection="1"/>
    <xf numFmtId="166" fontId="29" fillId="0" borderId="15" xfId="0" applyNumberFormat="1" applyFont="1" applyBorder="1" applyAlignment="1" applyProtection="1"/>
    <xf numFmtId="166" fontId="29" fillId="0" borderId="16" xfId="0" applyNumberFormat="1" applyFont="1" applyBorder="1" applyAlignment="1" applyProtection="1"/>
    <xf numFmtId="4" fontId="30" fillId="0" borderId="0" xfId="0" applyNumberFormat="1" applyFont="1" applyAlignment="1">
      <alignment vertical="center"/>
    </xf>
    <xf numFmtId="0" fontId="7" fillId="0" borderId="4" xfId="0" applyFont="1" applyBorder="1" applyAlignment="1" applyProtection="1"/>
    <xf numFmtId="0" fontId="7" fillId="0" borderId="0" xfId="0" applyFont="1" applyAlignment="1" applyProtection="1"/>
    <xf numFmtId="0" fontId="7" fillId="0" borderId="0" xfId="0" applyFont="1" applyAlignment="1" applyProtection="1">
      <alignment horizontal="left"/>
    </xf>
    <xf numFmtId="0" fontId="5" fillId="0" borderId="0" xfId="0" applyFont="1" applyAlignment="1" applyProtection="1">
      <alignment horizontal="left"/>
    </xf>
    <xf numFmtId="0" fontId="7" fillId="0" borderId="0" xfId="0" applyFont="1" applyAlignment="1" applyProtection="1">
      <protection locked="0"/>
    </xf>
    <xf numFmtId="4" fontId="5" fillId="0" borderId="0" xfId="0" applyNumberFormat="1" applyFont="1" applyAlignment="1" applyProtection="1"/>
    <xf numFmtId="0" fontId="7" fillId="0" borderId="4" xfId="0" applyFont="1" applyBorder="1" applyAlignment="1"/>
    <xf numFmtId="0" fontId="7" fillId="0" borderId="17" xfId="0" applyFont="1" applyBorder="1" applyAlignment="1" applyProtection="1"/>
    <xf numFmtId="0" fontId="7" fillId="0" borderId="0" xfId="0" applyFont="1" applyBorder="1" applyAlignment="1" applyProtection="1"/>
    <xf numFmtId="166" fontId="7" fillId="0" borderId="0" xfId="0" applyNumberFormat="1" applyFont="1" applyBorder="1" applyAlignment="1" applyProtection="1"/>
    <xf numFmtId="166" fontId="7" fillId="0" borderId="18" xfId="0" applyNumberFormat="1" applyFont="1" applyBorder="1" applyAlignment="1" applyProtection="1"/>
    <xf numFmtId="0" fontId="7" fillId="0" borderId="0" xfId="0" applyFont="1" applyAlignment="1">
      <alignment horizontal="left"/>
    </xf>
    <xf numFmtId="0" fontId="7" fillId="0" borderId="0" xfId="0" applyFont="1" applyAlignment="1">
      <alignment horizontal="center"/>
    </xf>
    <xf numFmtId="4" fontId="7" fillId="0" borderId="0" xfId="0" applyNumberFormat="1" applyFont="1" applyAlignment="1">
      <alignment vertical="center"/>
    </xf>
    <xf numFmtId="0" fontId="7" fillId="0" borderId="0" xfId="0" applyFont="1" applyBorder="1" applyAlignment="1" applyProtection="1">
      <alignment horizontal="left"/>
    </xf>
    <xf numFmtId="0" fontId="6" fillId="0" borderId="0" xfId="0" applyFont="1" applyBorder="1" applyAlignment="1" applyProtection="1">
      <alignment horizontal="left"/>
    </xf>
    <xf numFmtId="4" fontId="6" fillId="0" borderId="0" xfId="0" applyNumberFormat="1" applyFont="1" applyBorder="1" applyAlignment="1" applyProtection="1"/>
    <xf numFmtId="0" fontId="0" fillId="0" borderId="27" xfId="0" applyFont="1" applyBorder="1" applyAlignment="1" applyProtection="1">
      <alignment horizontal="center" vertical="center"/>
    </xf>
    <xf numFmtId="49" fontId="0" fillId="0" borderId="27" xfId="0" applyNumberFormat="1" applyFont="1" applyBorder="1" applyAlignment="1" applyProtection="1">
      <alignment horizontal="left" vertical="center" wrapText="1"/>
    </xf>
    <xf numFmtId="0" fontId="0" fillId="0" borderId="27" xfId="0" applyFont="1" applyBorder="1" applyAlignment="1" applyProtection="1">
      <alignment horizontal="left" vertical="center" wrapText="1"/>
    </xf>
    <xf numFmtId="0" fontId="0" fillId="0" borderId="27" xfId="0" applyFont="1" applyBorder="1" applyAlignment="1" applyProtection="1">
      <alignment horizontal="center" vertical="center" wrapText="1"/>
    </xf>
    <xf numFmtId="167" fontId="0" fillId="0" borderId="27" xfId="0" applyNumberFormat="1" applyFont="1" applyBorder="1" applyAlignment="1" applyProtection="1">
      <alignment vertical="center"/>
    </xf>
    <xf numFmtId="4" fontId="0" fillId="3" borderId="27" xfId="0" applyNumberFormat="1" applyFont="1" applyFill="1" applyBorder="1" applyAlignment="1" applyProtection="1">
      <alignment vertical="center"/>
      <protection locked="0"/>
    </xf>
    <xf numFmtId="4" fontId="0" fillId="0" borderId="27" xfId="0" applyNumberFormat="1" applyFont="1" applyBorder="1" applyAlignment="1" applyProtection="1">
      <alignment vertical="center"/>
    </xf>
    <xf numFmtId="0" fontId="1" fillId="3" borderId="27" xfId="0" applyFont="1" applyFill="1" applyBorder="1" applyAlignment="1" applyProtection="1">
      <alignment horizontal="left" vertical="center"/>
      <protection locked="0"/>
    </xf>
    <xf numFmtId="0" fontId="1" fillId="0" borderId="0" xfId="0" applyFont="1" applyBorder="1" applyAlignment="1" applyProtection="1">
      <alignment horizontal="center" vertical="center"/>
    </xf>
    <xf numFmtId="166" fontId="1" fillId="0" borderId="0" xfId="0" applyNumberFormat="1" applyFont="1" applyBorder="1" applyAlignment="1" applyProtection="1">
      <alignment vertical="center"/>
    </xf>
    <xf numFmtId="166" fontId="1" fillId="0" borderId="18" xfId="0" applyNumberFormat="1" applyFont="1" applyBorder="1" applyAlignment="1" applyProtection="1">
      <alignment vertical="center"/>
    </xf>
    <xf numFmtId="4" fontId="0" fillId="0" borderId="0" xfId="0" applyNumberFormat="1" applyFont="1" applyAlignment="1">
      <alignment vertical="center"/>
    </xf>
    <xf numFmtId="0" fontId="31" fillId="0" borderId="0" xfId="0" applyFont="1" applyBorder="1" applyAlignment="1" applyProtection="1">
      <alignment horizontal="left" vertical="center"/>
    </xf>
    <xf numFmtId="0" fontId="32" fillId="0" borderId="0" xfId="0" applyFont="1" applyBorder="1" applyAlignment="1" applyProtection="1">
      <alignment horizontal="left" vertical="center" wrapText="1"/>
    </xf>
    <xf numFmtId="0" fontId="31" fillId="0" borderId="0" xfId="0" applyFont="1" applyAlignment="1" applyProtection="1">
      <alignment horizontal="left" vertical="center"/>
    </xf>
    <xf numFmtId="0" fontId="32" fillId="0" borderId="0" xfId="0" applyFont="1" applyAlignment="1" applyProtection="1">
      <alignment horizontal="left" vertical="center" wrapText="1"/>
    </xf>
    <xf numFmtId="0" fontId="33" fillId="0" borderId="0" xfId="0" applyFont="1" applyBorder="1" applyAlignment="1" applyProtection="1">
      <alignment vertical="center" wrapText="1"/>
    </xf>
    <xf numFmtId="0" fontId="33" fillId="0" borderId="0" xfId="0" applyFont="1" applyAlignment="1" applyProtection="1">
      <alignment vertical="center" wrapText="1"/>
    </xf>
    <xf numFmtId="0" fontId="0" fillId="0" borderId="22" xfId="0" applyFont="1" applyBorder="1" applyAlignment="1" applyProtection="1">
      <alignment vertical="center"/>
    </xf>
    <xf numFmtId="0" fontId="0" fillId="0" borderId="23" xfId="0" applyFont="1" applyBorder="1" applyAlignment="1" applyProtection="1">
      <alignment vertical="center"/>
    </xf>
    <xf numFmtId="0" fontId="0" fillId="0" borderId="24" xfId="0" applyFont="1" applyBorder="1" applyAlignment="1" applyProtection="1">
      <alignment vertical="center"/>
    </xf>
    <xf numFmtId="0" fontId="34" fillId="0" borderId="0" xfId="0" applyFont="1" applyAlignment="1">
      <alignment horizontal="left" vertical="center"/>
    </xf>
    <xf numFmtId="0" fontId="8" fillId="0" borderId="4" xfId="0" applyFont="1" applyBorder="1" applyAlignment="1" applyProtection="1">
      <alignment vertical="center"/>
    </xf>
    <xf numFmtId="0" fontId="8" fillId="0" borderId="0" xfId="0" applyFont="1" applyAlignment="1" applyProtection="1">
      <alignment vertical="center"/>
    </xf>
    <xf numFmtId="0" fontId="35" fillId="0" borderId="0" xfId="0" applyFont="1" applyAlignment="1" applyProtection="1">
      <alignment horizontal="left" vertical="center"/>
    </xf>
    <xf numFmtId="0" fontId="35" fillId="0" borderId="0" xfId="0" applyFont="1" applyAlignment="1" applyProtection="1">
      <alignment horizontal="left" vertical="center" wrapText="1"/>
    </xf>
    <xf numFmtId="0" fontId="8" fillId="0" borderId="0" xfId="0" applyFont="1" applyAlignment="1" applyProtection="1">
      <alignment horizontal="left" vertical="center"/>
    </xf>
    <xf numFmtId="0" fontId="8" fillId="0" borderId="0" xfId="0" applyFont="1" applyAlignment="1" applyProtection="1">
      <alignment vertical="center"/>
      <protection locked="0"/>
    </xf>
    <xf numFmtId="0" fontId="8" fillId="0" borderId="4" xfId="0" applyFont="1" applyBorder="1" applyAlignment="1">
      <alignment vertical="center"/>
    </xf>
    <xf numFmtId="0" fontId="8" fillId="0" borderId="17" xfId="0" applyFont="1" applyBorder="1" applyAlignment="1" applyProtection="1">
      <alignment vertical="center"/>
    </xf>
    <xf numFmtId="0" fontId="8" fillId="0" borderId="0" xfId="0" applyFont="1" applyBorder="1" applyAlignment="1" applyProtection="1">
      <alignment vertical="center"/>
    </xf>
    <xf numFmtId="0" fontId="8" fillId="0" borderId="18" xfId="0" applyFont="1" applyBorder="1" applyAlignment="1" applyProtection="1">
      <alignment vertical="center"/>
    </xf>
    <xf numFmtId="0" fontId="8" fillId="0" borderId="0" xfId="0" applyFont="1" applyAlignment="1">
      <alignment horizontal="left" vertical="center"/>
    </xf>
    <xf numFmtId="0" fontId="9" fillId="0" borderId="4"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4" xfId="0" applyFont="1" applyBorder="1" applyAlignment="1">
      <alignment vertical="center"/>
    </xf>
    <xf numFmtId="0" fontId="9" fillId="0" borderId="17" xfId="0" applyFont="1" applyBorder="1" applyAlignment="1" applyProtection="1">
      <alignment vertical="center"/>
    </xf>
    <xf numFmtId="0" fontId="9" fillId="0" borderId="0" xfId="0" applyFont="1" applyBorder="1" applyAlignment="1" applyProtection="1">
      <alignment vertical="center"/>
    </xf>
    <xf numFmtId="0" fontId="9" fillId="0" borderId="18" xfId="0" applyFont="1" applyBorder="1" applyAlignment="1" applyProtection="1">
      <alignment vertical="center"/>
    </xf>
    <xf numFmtId="0" fontId="9" fillId="0" borderId="0" xfId="0" applyFont="1" applyAlignment="1">
      <alignment horizontal="left" vertical="center"/>
    </xf>
    <xf numFmtId="0" fontId="35" fillId="0" borderId="0" xfId="0" applyFont="1" applyBorder="1" applyAlignment="1" applyProtection="1">
      <alignment horizontal="left" vertical="center"/>
    </xf>
    <xf numFmtId="0" fontId="35" fillId="0" borderId="0" xfId="0" applyFont="1" applyBorder="1" applyAlignment="1" applyProtection="1">
      <alignment horizontal="left" vertical="center" wrapText="1"/>
    </xf>
    <xf numFmtId="0" fontId="8" fillId="0" borderId="0" xfId="0" applyFont="1" applyBorder="1" applyAlignment="1" applyProtection="1">
      <alignment horizontal="left" vertical="center"/>
    </xf>
    <xf numFmtId="0" fontId="10" fillId="0" borderId="4" xfId="0" applyFont="1" applyBorder="1" applyAlignment="1" applyProtection="1">
      <alignment vertical="center"/>
    </xf>
    <xf numFmtId="0" fontId="10" fillId="0" borderId="0" xfId="0" applyFont="1" applyAlignment="1" applyProtection="1">
      <alignment vertical="center"/>
    </xf>
    <xf numFmtId="0" fontId="36" fillId="0" borderId="0" xfId="0" applyFont="1" applyBorder="1" applyAlignment="1" applyProtection="1">
      <alignment horizontal="left" vertical="center"/>
    </xf>
    <xf numFmtId="0" fontId="36" fillId="0" borderId="0" xfId="0" applyFont="1" applyBorder="1" applyAlignment="1" applyProtection="1">
      <alignment horizontal="left" vertical="center" wrapText="1"/>
    </xf>
    <xf numFmtId="167" fontId="10" fillId="0" borderId="0" xfId="0" applyNumberFormat="1" applyFont="1" applyBorder="1" applyAlignment="1" applyProtection="1">
      <alignment vertical="center"/>
    </xf>
    <xf numFmtId="0" fontId="10" fillId="0" borderId="0" xfId="0" applyFont="1" applyAlignment="1" applyProtection="1">
      <alignment vertical="center"/>
      <protection locked="0"/>
    </xf>
    <xf numFmtId="0" fontId="10" fillId="0" borderId="4" xfId="0" applyFont="1" applyBorder="1" applyAlignment="1">
      <alignment vertical="center"/>
    </xf>
    <xf numFmtId="0" fontId="10" fillId="0" borderId="17" xfId="0" applyFont="1" applyBorder="1" applyAlignment="1" applyProtection="1">
      <alignment vertical="center"/>
    </xf>
    <xf numFmtId="0" fontId="10" fillId="0" borderId="0" xfId="0" applyFont="1" applyBorder="1" applyAlignment="1" applyProtection="1">
      <alignment vertical="center"/>
    </xf>
    <xf numFmtId="0" fontId="10" fillId="0" borderId="18" xfId="0" applyFont="1" applyBorder="1" applyAlignment="1" applyProtection="1">
      <alignment vertical="center"/>
    </xf>
    <xf numFmtId="0" fontId="10" fillId="0" borderId="0" xfId="0" applyFont="1" applyAlignment="1">
      <alignment horizontal="left" vertical="center"/>
    </xf>
    <xf numFmtId="0" fontId="11" fillId="0" borderId="4"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167" fontId="11" fillId="0" borderId="0" xfId="0" applyNumberFormat="1" applyFont="1" applyAlignment="1" applyProtection="1">
      <alignment vertical="center"/>
    </xf>
    <xf numFmtId="0" fontId="11" fillId="0" borderId="0" xfId="0" applyFont="1" applyAlignment="1" applyProtection="1">
      <alignment vertical="center"/>
      <protection locked="0"/>
    </xf>
    <xf numFmtId="0" fontId="11" fillId="0" borderId="4" xfId="0" applyFont="1" applyBorder="1" applyAlignment="1">
      <alignment vertical="center"/>
    </xf>
    <xf numFmtId="0" fontId="11" fillId="0" borderId="17" xfId="0" applyFont="1" applyBorder="1" applyAlignment="1" applyProtection="1">
      <alignment vertical="center"/>
    </xf>
    <xf numFmtId="0" fontId="11" fillId="0" borderId="0" xfId="0" applyFont="1" applyBorder="1" applyAlignment="1" applyProtection="1">
      <alignment vertical="center"/>
    </xf>
    <xf numFmtId="0" fontId="11" fillId="0" borderId="18" xfId="0" applyFont="1" applyBorder="1" applyAlignment="1" applyProtection="1">
      <alignment vertical="center"/>
    </xf>
    <xf numFmtId="0" fontId="11" fillId="0" borderId="0" xfId="0" applyFont="1" applyAlignment="1">
      <alignment horizontal="left" vertical="center"/>
    </xf>
    <xf numFmtId="0" fontId="9" fillId="0" borderId="0" xfId="0" applyFont="1" applyBorder="1" applyAlignment="1" applyProtection="1">
      <alignment horizontal="left" vertical="center"/>
    </xf>
    <xf numFmtId="0" fontId="9" fillId="0" borderId="0" xfId="0" applyFont="1" applyBorder="1" applyAlignment="1" applyProtection="1">
      <alignment horizontal="left" vertical="center" wrapText="1"/>
    </xf>
    <xf numFmtId="167" fontId="9" fillId="0" borderId="0" xfId="0" applyNumberFormat="1" applyFont="1" applyBorder="1" applyAlignment="1" applyProtection="1">
      <alignment vertical="center"/>
    </xf>
    <xf numFmtId="0" fontId="37" fillId="0" borderId="27" xfId="0" applyFont="1" applyBorder="1" applyAlignment="1" applyProtection="1">
      <alignment horizontal="center" vertical="center"/>
    </xf>
    <xf numFmtId="49" fontId="37" fillId="0" borderId="27" xfId="0" applyNumberFormat="1" applyFont="1" applyBorder="1" applyAlignment="1" applyProtection="1">
      <alignment horizontal="left" vertical="center" wrapText="1"/>
    </xf>
    <xf numFmtId="0" fontId="37" fillId="0" borderId="27" xfId="0" applyFont="1" applyBorder="1" applyAlignment="1" applyProtection="1">
      <alignment horizontal="left" vertical="center" wrapText="1"/>
    </xf>
    <xf numFmtId="0" fontId="37" fillId="0" borderId="27" xfId="0" applyFont="1" applyBorder="1" applyAlignment="1" applyProtection="1">
      <alignment horizontal="center" vertical="center" wrapText="1"/>
    </xf>
    <xf numFmtId="167" fontId="37" fillId="0" borderId="27" xfId="0" applyNumberFormat="1" applyFont="1" applyBorder="1" applyAlignment="1" applyProtection="1">
      <alignment vertical="center"/>
    </xf>
    <xf numFmtId="4" fontId="37" fillId="3" borderId="27" xfId="0" applyNumberFormat="1" applyFont="1" applyFill="1" applyBorder="1" applyAlignment="1" applyProtection="1">
      <alignment vertical="center"/>
      <protection locked="0"/>
    </xf>
    <xf numFmtId="4" fontId="37" fillId="0" borderId="27" xfId="0" applyNumberFormat="1" applyFont="1" applyBorder="1" applyAlignment="1" applyProtection="1">
      <alignment vertical="center"/>
    </xf>
    <xf numFmtId="0" fontId="37" fillId="0" borderId="4" xfId="0" applyFont="1" applyBorder="1" applyAlignment="1">
      <alignment vertical="center"/>
    </xf>
    <xf numFmtId="0" fontId="37" fillId="3" borderId="27" xfId="0" applyFont="1" applyFill="1" applyBorder="1" applyAlignment="1" applyProtection="1">
      <alignment horizontal="left" vertical="center"/>
      <protection locked="0"/>
    </xf>
    <xf numFmtId="0" fontId="37" fillId="0" borderId="0" xfId="0" applyFont="1" applyBorder="1" applyAlignment="1" applyProtection="1">
      <alignment horizontal="center" vertical="center"/>
    </xf>
    <xf numFmtId="0" fontId="36" fillId="0" borderId="0" xfId="0" applyFont="1" applyAlignment="1" applyProtection="1">
      <alignment horizontal="left" vertical="center"/>
    </xf>
    <xf numFmtId="0" fontId="36"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9" fillId="0" borderId="22" xfId="0" applyFont="1" applyBorder="1" applyAlignment="1" applyProtection="1">
      <alignment vertical="center"/>
    </xf>
    <xf numFmtId="0" fontId="9" fillId="0" borderId="23" xfId="0" applyFont="1" applyBorder="1" applyAlignment="1" applyProtection="1">
      <alignment vertical="center"/>
    </xf>
    <xf numFmtId="0" fontId="9" fillId="0" borderId="24" xfId="0" applyFont="1" applyBorder="1" applyAlignment="1" applyProtection="1">
      <alignment vertical="center"/>
    </xf>
    <xf numFmtId="0" fontId="17" fillId="0" borderId="0" xfId="0" applyFont="1" applyAlignment="1">
      <alignment horizontal="left" vertical="top" wrapText="1"/>
    </xf>
    <xf numFmtId="0" fontId="0" fillId="0" borderId="0" xfId="0"/>
    <xf numFmtId="0" fontId="0" fillId="0" borderId="0" xfId="0" applyFont="1" applyAlignment="1">
      <alignment vertical="center"/>
    </xf>
    <xf numFmtId="0" fontId="1" fillId="0" borderId="0" xfId="0" applyFont="1" applyAlignment="1">
      <alignment vertical="center"/>
    </xf>
    <xf numFmtId="0" fontId="2" fillId="0" borderId="0" xfId="0" applyFont="1" applyBorder="1" applyAlignment="1" applyProtection="1">
      <alignment horizontal="left" vertical="center"/>
    </xf>
    <xf numFmtId="0" fontId="0" fillId="0" borderId="0" xfId="0" applyBorder="1" applyProtection="1"/>
    <xf numFmtId="0" fontId="3" fillId="0" borderId="0" xfId="0" applyFont="1" applyBorder="1" applyAlignment="1" applyProtection="1">
      <alignment horizontal="left" vertical="top" wrapText="1"/>
    </xf>
    <xf numFmtId="49" fontId="2" fillId="3" borderId="0" xfId="0" applyNumberFormat="1" applyFont="1" applyFill="1" applyBorder="1" applyAlignment="1" applyProtection="1">
      <alignment horizontal="left" vertical="center"/>
      <protection locked="0"/>
    </xf>
    <xf numFmtId="0" fontId="2" fillId="0" borderId="0" xfId="0" applyFont="1" applyBorder="1" applyAlignment="1" applyProtection="1">
      <alignment horizontal="left" vertical="center" wrapText="1"/>
    </xf>
    <xf numFmtId="4" fontId="18" fillId="0" borderId="7" xfId="0" applyNumberFormat="1" applyFont="1" applyBorder="1" applyAlignment="1" applyProtection="1">
      <alignment vertical="center"/>
    </xf>
    <xf numFmtId="0" fontId="0" fillId="0" borderId="7" xfId="0" applyFont="1" applyBorder="1" applyAlignment="1" applyProtection="1">
      <alignment vertical="center"/>
    </xf>
    <xf numFmtId="0" fontId="1" fillId="0" borderId="0" xfId="0" applyFont="1" applyBorder="1" applyAlignment="1" applyProtection="1">
      <alignment horizontal="right" vertical="center"/>
    </xf>
    <xf numFmtId="0" fontId="0" fillId="0" borderId="0" xfId="0" applyFont="1" applyBorder="1" applyAlignment="1" applyProtection="1">
      <alignment vertical="center"/>
    </xf>
    <xf numFmtId="164" fontId="1" fillId="0" borderId="0" xfId="0" applyNumberFormat="1" applyFont="1" applyBorder="1" applyAlignment="1" applyProtection="1">
      <alignment horizontal="center" vertical="center"/>
    </xf>
    <xf numFmtId="0" fontId="1" fillId="0" borderId="0" xfId="0" applyFont="1" applyBorder="1" applyAlignment="1" applyProtection="1">
      <alignment vertical="center"/>
    </xf>
    <xf numFmtId="4" fontId="17" fillId="0" borderId="0" xfId="0" applyNumberFormat="1" applyFont="1" applyBorder="1" applyAlignment="1" applyProtection="1">
      <alignment vertical="center"/>
    </xf>
    <xf numFmtId="0" fontId="3" fillId="4" borderId="9" xfId="0" applyFont="1" applyFill="1" applyBorder="1" applyAlignment="1" applyProtection="1">
      <alignment horizontal="left" vertical="center"/>
    </xf>
    <xf numFmtId="0" fontId="0" fillId="4" borderId="9" xfId="0" applyFont="1" applyFill="1" applyBorder="1" applyAlignment="1" applyProtection="1">
      <alignment vertical="center"/>
    </xf>
    <xf numFmtId="4" fontId="3" fillId="4" borderId="9" xfId="0" applyNumberFormat="1" applyFont="1" applyFill="1" applyBorder="1" applyAlignment="1" applyProtection="1">
      <alignment vertical="center"/>
    </xf>
    <xf numFmtId="0" fontId="0" fillId="4" borderId="10" xfId="0" applyFont="1" applyFill="1" applyBorder="1" applyAlignment="1" applyProtection="1">
      <alignment vertical="center"/>
    </xf>
    <xf numFmtId="0" fontId="3" fillId="0" borderId="0" xfId="0" applyFont="1" applyAlignment="1" applyProtection="1">
      <alignment horizontal="left" vertical="center" wrapText="1"/>
    </xf>
    <xf numFmtId="0" fontId="3" fillId="0" borderId="0" xfId="0" applyFont="1" applyAlignment="1" applyProtection="1">
      <alignment vertical="center"/>
    </xf>
    <xf numFmtId="165" fontId="2" fillId="0" borderId="0" xfId="0" applyNumberFormat="1" applyFont="1" applyAlignment="1" applyProtection="1">
      <alignment horizontal="left" vertical="center"/>
    </xf>
    <xf numFmtId="0" fontId="0" fillId="0" borderId="0" xfId="0" applyFont="1" applyAlignment="1" applyProtection="1">
      <alignment vertical="center"/>
    </xf>
    <xf numFmtId="0" fontId="2" fillId="0" borderId="0" xfId="0" applyFont="1" applyAlignment="1" applyProtection="1">
      <alignment vertical="center"/>
    </xf>
    <xf numFmtId="0" fontId="20" fillId="0" borderId="14" xfId="0" applyFont="1" applyBorder="1" applyAlignment="1">
      <alignment horizontal="center" vertical="center"/>
    </xf>
    <xf numFmtId="0" fontId="0" fillId="0" borderId="15" xfId="0" applyFont="1" applyBorder="1" applyAlignment="1">
      <alignment vertical="center"/>
    </xf>
    <xf numFmtId="0" fontId="0" fillId="0" borderId="17" xfId="0" applyFont="1" applyBorder="1" applyAlignment="1">
      <alignment vertical="center"/>
    </xf>
    <xf numFmtId="0" fontId="0" fillId="0" borderId="0" xfId="0" applyFont="1" applyBorder="1" applyAlignment="1">
      <alignment vertical="center"/>
    </xf>
    <xf numFmtId="0" fontId="0" fillId="0" borderId="17" xfId="0" applyFont="1" applyBorder="1" applyAlignment="1" applyProtection="1">
      <alignment vertical="center"/>
    </xf>
    <xf numFmtId="0" fontId="2" fillId="5" borderId="8" xfId="0" applyFont="1" applyFill="1" applyBorder="1" applyAlignment="1" applyProtection="1">
      <alignment horizontal="center" vertical="center"/>
    </xf>
    <xf numFmtId="0" fontId="0" fillId="5" borderId="9" xfId="0" applyFont="1" applyFill="1" applyBorder="1" applyAlignment="1" applyProtection="1">
      <alignment vertical="center"/>
    </xf>
    <xf numFmtId="0" fontId="2" fillId="5" borderId="9" xfId="0" applyFont="1" applyFill="1" applyBorder="1" applyAlignment="1" applyProtection="1">
      <alignment horizontal="center" vertical="center"/>
    </xf>
    <xf numFmtId="0" fontId="2" fillId="5" borderId="9" xfId="0" applyFont="1" applyFill="1" applyBorder="1" applyAlignment="1" applyProtection="1">
      <alignment horizontal="right" vertical="center"/>
    </xf>
    <xf numFmtId="4" fontId="24" fillId="0" borderId="0" xfId="0" applyNumberFormat="1" applyFont="1" applyAlignment="1" applyProtection="1">
      <alignment vertical="center"/>
    </xf>
    <xf numFmtId="0" fontId="24" fillId="0" borderId="0" xfId="0" applyFont="1" applyAlignment="1" applyProtection="1">
      <alignment vertical="center"/>
    </xf>
    <xf numFmtId="0" fontId="23" fillId="0" borderId="0" xfId="0" applyFont="1" applyAlignment="1" applyProtection="1">
      <alignment horizontal="left" vertical="center" wrapText="1"/>
    </xf>
    <xf numFmtId="4" fontId="21" fillId="0" borderId="0" xfId="0" applyNumberFormat="1" applyFont="1" applyAlignment="1" applyProtection="1">
      <alignment horizontal="right" vertical="center"/>
    </xf>
    <xf numFmtId="4" fontId="21" fillId="0" borderId="0" xfId="0" applyNumberFormat="1" applyFont="1" applyAlignment="1" applyProtection="1">
      <alignment vertical="center"/>
    </xf>
    <xf numFmtId="0" fontId="16" fillId="0" borderId="0" xfId="0" applyFont="1" applyBorder="1" applyAlignment="1" applyProtection="1">
      <alignment horizontal="left" vertical="center" wrapText="1"/>
    </xf>
    <xf numFmtId="0" fontId="3" fillId="0" borderId="0" xfId="0" applyFont="1" applyBorder="1" applyAlignment="1" applyProtection="1">
      <alignment horizontal="left" vertical="center" wrapText="1"/>
    </xf>
    <xf numFmtId="0" fontId="0" fillId="0" borderId="0" xfId="0" applyFont="1" applyBorder="1" applyAlignment="1" applyProtection="1">
      <alignment vertical="center" wrapText="1"/>
    </xf>
    <xf numFmtId="0" fontId="16" fillId="0" borderId="0" xfId="0" applyFont="1" applyAlignment="1" applyProtection="1">
      <alignment horizontal="left" vertical="center" wrapText="1"/>
    </xf>
    <xf numFmtId="0" fontId="38" fillId="2" borderId="0" xfId="1" applyFill="1"/>
    <xf numFmtId="0" fontId="39" fillId="0" borderId="0" xfId="1" applyFont="1" applyAlignment="1">
      <alignment horizontal="center" vertical="center"/>
    </xf>
    <xf numFmtId="0" fontId="40" fillId="2" borderId="0" xfId="0" applyFont="1" applyFill="1" applyAlignment="1">
      <alignment horizontal="left" vertical="center"/>
    </xf>
    <xf numFmtId="0" fontId="41" fillId="2" borderId="0" xfId="0" applyFont="1" applyFill="1" applyAlignment="1">
      <alignment vertical="center"/>
    </xf>
    <xf numFmtId="0" fontId="42" fillId="2" borderId="0" xfId="1" applyFont="1" applyFill="1" applyAlignment="1">
      <alignment vertical="center"/>
    </xf>
    <xf numFmtId="0" fontId="12" fillId="2" borderId="0" xfId="0" applyFont="1" applyFill="1" applyAlignment="1" applyProtection="1">
      <alignment horizontal="left" vertical="center"/>
    </xf>
    <xf numFmtId="0" fontId="41" fillId="2" borderId="0" xfId="0" applyFont="1" applyFill="1" applyAlignment="1" applyProtection="1">
      <alignment vertical="center"/>
    </xf>
    <xf numFmtId="0" fontId="40" fillId="2" borderId="0" xfId="0" applyFont="1" applyFill="1" applyAlignment="1" applyProtection="1">
      <alignment horizontal="left" vertical="center"/>
    </xf>
    <xf numFmtId="0" fontId="42" fillId="2" borderId="0" xfId="1" applyFont="1" applyFill="1" applyAlignment="1" applyProtection="1">
      <alignment vertical="center"/>
    </xf>
    <xf numFmtId="0" fontId="42" fillId="2" borderId="0" xfId="1" applyFont="1" applyFill="1" applyAlignment="1">
      <alignment vertical="center"/>
    </xf>
    <xf numFmtId="0" fontId="41" fillId="2" borderId="0" xfId="0" applyFont="1" applyFill="1" applyAlignment="1" applyProtection="1">
      <alignment vertical="center"/>
      <protection locked="0"/>
    </xf>
    <xf numFmtId="0" fontId="43" fillId="0" borderId="0" xfId="2" applyAlignment="1">
      <alignment vertical="top"/>
      <protection locked="0"/>
    </xf>
    <xf numFmtId="0" fontId="44" fillId="0" borderId="28" xfId="2" applyFont="1" applyBorder="1" applyAlignment="1">
      <alignment vertical="center" wrapText="1"/>
      <protection locked="0"/>
    </xf>
    <xf numFmtId="0" fontId="44" fillId="0" borderId="29" xfId="2" applyFont="1" applyBorder="1" applyAlignment="1">
      <alignment vertical="center" wrapText="1"/>
      <protection locked="0"/>
    </xf>
    <xf numFmtId="0" fontId="44" fillId="0" borderId="30" xfId="2" applyFont="1" applyBorder="1" applyAlignment="1">
      <alignment vertical="center" wrapText="1"/>
      <protection locked="0"/>
    </xf>
    <xf numFmtId="0" fontId="44" fillId="0" borderId="31" xfId="2" applyFont="1" applyBorder="1" applyAlignment="1">
      <alignment horizontal="center" vertical="center" wrapText="1"/>
      <protection locked="0"/>
    </xf>
    <xf numFmtId="0" fontId="45" fillId="0" borderId="0" xfId="2" applyFont="1" applyBorder="1" applyAlignment="1">
      <alignment horizontal="center" vertical="center" wrapText="1"/>
      <protection locked="0"/>
    </xf>
    <xf numFmtId="0" fontId="44" fillId="0" borderId="32" xfId="2" applyFont="1" applyBorder="1" applyAlignment="1">
      <alignment horizontal="center" vertical="center" wrapText="1"/>
      <protection locked="0"/>
    </xf>
    <xf numFmtId="0" fontId="43" fillId="0" borderId="0" xfId="2" applyAlignment="1">
      <alignment horizontal="center" vertical="center"/>
      <protection locked="0"/>
    </xf>
    <xf numFmtId="0" fontId="44" fillId="0" borderId="31" xfId="2" applyFont="1" applyBorder="1" applyAlignment="1">
      <alignment vertical="center" wrapText="1"/>
      <protection locked="0"/>
    </xf>
    <xf numFmtId="0" fontId="46" fillId="0" borderId="33" xfId="2" applyFont="1" applyBorder="1" applyAlignment="1">
      <alignment horizontal="left" wrapText="1"/>
      <protection locked="0"/>
    </xf>
    <xf numFmtId="0" fontId="44" fillId="0" borderId="32" xfId="2" applyFont="1" applyBorder="1" applyAlignment="1">
      <alignment vertical="center" wrapText="1"/>
      <protection locked="0"/>
    </xf>
    <xf numFmtId="0" fontId="46" fillId="0" borderId="0" xfId="2" applyFont="1" applyBorder="1" applyAlignment="1">
      <alignment horizontal="left" vertical="center" wrapText="1"/>
      <protection locked="0"/>
    </xf>
    <xf numFmtId="0" fontId="47" fillId="0" borderId="0" xfId="2" applyFont="1" applyBorder="1" applyAlignment="1">
      <alignment horizontal="left" vertical="center" wrapText="1"/>
      <protection locked="0"/>
    </xf>
    <xf numFmtId="0" fontId="47" fillId="0" borderId="31" xfId="2" applyFont="1" applyBorder="1" applyAlignment="1">
      <alignment vertical="center" wrapText="1"/>
      <protection locked="0"/>
    </xf>
    <xf numFmtId="0" fontId="47" fillId="0" borderId="0" xfId="2" applyFont="1" applyBorder="1" applyAlignment="1">
      <alignment horizontal="left" vertical="center" wrapText="1"/>
      <protection locked="0"/>
    </xf>
    <xf numFmtId="0" fontId="47" fillId="0" borderId="0" xfId="2" applyFont="1" applyBorder="1" applyAlignment="1">
      <alignment vertical="center" wrapText="1"/>
      <protection locked="0"/>
    </xf>
    <xf numFmtId="0" fontId="47" fillId="0" borderId="0" xfId="2" applyFont="1" applyBorder="1" applyAlignment="1">
      <alignment vertical="center"/>
      <protection locked="0"/>
    </xf>
    <xf numFmtId="0" fontId="47" fillId="0" borderId="0" xfId="2" applyFont="1" applyBorder="1" applyAlignment="1">
      <alignment horizontal="left" vertical="center"/>
      <protection locked="0"/>
    </xf>
    <xf numFmtId="49" fontId="47" fillId="0" borderId="0" xfId="2" applyNumberFormat="1" applyFont="1" applyBorder="1" applyAlignment="1">
      <alignment horizontal="left" vertical="center" wrapText="1"/>
      <protection locked="0"/>
    </xf>
    <xf numFmtId="49" fontId="47" fillId="0" borderId="0" xfId="2" applyNumberFormat="1" applyFont="1" applyBorder="1" applyAlignment="1">
      <alignment vertical="center" wrapText="1"/>
      <protection locked="0"/>
    </xf>
    <xf numFmtId="0" fontId="44" fillId="0" borderId="34" xfId="2" applyFont="1" applyBorder="1" applyAlignment="1">
      <alignment vertical="center" wrapText="1"/>
      <protection locked="0"/>
    </xf>
    <xf numFmtId="0" fontId="50" fillId="0" borderId="33" xfId="2" applyFont="1" applyBorder="1" applyAlignment="1">
      <alignment vertical="center" wrapText="1"/>
      <protection locked="0"/>
    </xf>
    <xf numFmtId="0" fontId="44" fillId="0" borderId="35" xfId="2" applyFont="1" applyBorder="1" applyAlignment="1">
      <alignment vertical="center" wrapText="1"/>
      <protection locked="0"/>
    </xf>
    <xf numFmtId="0" fontId="44" fillId="0" borderId="0" xfId="2" applyFont="1" applyBorder="1" applyAlignment="1">
      <alignment vertical="top"/>
      <protection locked="0"/>
    </xf>
    <xf numFmtId="0" fontId="44" fillId="0" borderId="0" xfId="2" applyFont="1" applyAlignment="1">
      <alignment vertical="top"/>
      <protection locked="0"/>
    </xf>
    <xf numFmtId="0" fontId="44" fillId="0" borderId="28" xfId="2" applyFont="1" applyBorder="1" applyAlignment="1">
      <alignment horizontal="left" vertical="center"/>
      <protection locked="0"/>
    </xf>
    <xf numFmtId="0" fontId="44" fillId="0" borderId="29" xfId="2" applyFont="1" applyBorder="1" applyAlignment="1">
      <alignment horizontal="left" vertical="center"/>
      <protection locked="0"/>
    </xf>
    <xf numFmtId="0" fontId="44" fillId="0" borderId="30" xfId="2" applyFont="1" applyBorder="1" applyAlignment="1">
      <alignment horizontal="left" vertical="center"/>
      <protection locked="0"/>
    </xf>
    <xf numFmtId="0" fontId="44" fillId="0" borderId="31" xfId="2" applyFont="1" applyBorder="1" applyAlignment="1">
      <alignment horizontal="left" vertical="center"/>
      <protection locked="0"/>
    </xf>
    <xf numFmtId="0" fontId="45" fillId="0" borderId="0" xfId="2" applyFont="1" applyBorder="1" applyAlignment="1">
      <alignment horizontal="center" vertical="center"/>
      <protection locked="0"/>
    </xf>
    <xf numFmtId="0" fontId="44" fillId="0" borderId="32" xfId="2" applyFont="1" applyBorder="1" applyAlignment="1">
      <alignment horizontal="left" vertical="center"/>
      <protection locked="0"/>
    </xf>
    <xf numFmtId="0" fontId="46" fillId="0" borderId="0" xfId="2" applyFont="1" applyBorder="1" applyAlignment="1">
      <alignment horizontal="left" vertical="center"/>
      <protection locked="0"/>
    </xf>
    <xf numFmtId="0" fontId="51" fillId="0" borderId="0" xfId="2" applyFont="1" applyAlignment="1">
      <alignment horizontal="left" vertical="center"/>
      <protection locked="0"/>
    </xf>
    <xf numFmtId="0" fontId="46" fillId="0" borderId="33" xfId="2" applyFont="1" applyBorder="1" applyAlignment="1">
      <alignment horizontal="left" vertical="center"/>
      <protection locked="0"/>
    </xf>
    <xf numFmtId="0" fontId="46" fillId="0" borderId="33" xfId="2" applyFont="1" applyBorder="1" applyAlignment="1">
      <alignment horizontal="center" vertical="center"/>
      <protection locked="0"/>
    </xf>
    <xf numFmtId="0" fontId="51" fillId="0" borderId="33" xfId="2" applyFont="1" applyBorder="1" applyAlignment="1">
      <alignment horizontal="left" vertical="center"/>
      <protection locked="0"/>
    </xf>
    <xf numFmtId="0" fontId="49" fillId="0" borderId="0" xfId="2" applyFont="1" applyBorder="1" applyAlignment="1">
      <alignment horizontal="left" vertical="center"/>
      <protection locked="0"/>
    </xf>
    <xf numFmtId="0" fontId="47" fillId="0" borderId="0" xfId="2" applyFont="1" applyAlignment="1">
      <alignment horizontal="left" vertical="center"/>
      <protection locked="0"/>
    </xf>
    <xf numFmtId="0" fontId="47" fillId="0" borderId="0" xfId="2" applyFont="1" applyBorder="1" applyAlignment="1">
      <alignment horizontal="center" vertical="center"/>
      <protection locked="0"/>
    </xf>
    <xf numFmtId="0" fontId="47" fillId="0" borderId="31" xfId="2" applyFont="1" applyBorder="1" applyAlignment="1">
      <alignment horizontal="left" vertical="center"/>
      <protection locked="0"/>
    </xf>
    <xf numFmtId="0" fontId="47" fillId="0" borderId="0" xfId="2" applyFont="1" applyFill="1" applyBorder="1" applyAlignment="1">
      <alignment horizontal="left" vertical="center"/>
      <protection locked="0"/>
    </xf>
    <xf numFmtId="0" fontId="47" fillId="0" borderId="0" xfId="2" applyFont="1" applyFill="1" applyBorder="1" applyAlignment="1">
      <alignment horizontal="center" vertical="center"/>
      <protection locked="0"/>
    </xf>
    <xf numFmtId="0" fontId="44" fillId="0" borderId="34" xfId="2" applyFont="1" applyBorder="1" applyAlignment="1">
      <alignment horizontal="left" vertical="center"/>
      <protection locked="0"/>
    </xf>
    <xf numFmtId="0" fontId="50" fillId="0" borderId="33" xfId="2" applyFont="1" applyBorder="1" applyAlignment="1">
      <alignment horizontal="left" vertical="center"/>
      <protection locked="0"/>
    </xf>
    <xf numFmtId="0" fontId="44" fillId="0" borderId="35" xfId="2" applyFont="1" applyBorder="1" applyAlignment="1">
      <alignment horizontal="left" vertical="center"/>
      <protection locked="0"/>
    </xf>
    <xf numFmtId="0" fontId="44" fillId="0" borderId="0" xfId="2" applyFont="1" applyBorder="1" applyAlignment="1">
      <alignment horizontal="left" vertical="center"/>
      <protection locked="0"/>
    </xf>
    <xf numFmtId="0" fontId="50" fillId="0" borderId="0" xfId="2" applyFont="1" applyBorder="1" applyAlignment="1">
      <alignment horizontal="left" vertical="center"/>
      <protection locked="0"/>
    </xf>
    <xf numFmtId="0" fontId="51" fillId="0" borderId="0" xfId="2" applyFont="1" applyBorder="1" applyAlignment="1">
      <alignment horizontal="left" vertical="center"/>
      <protection locked="0"/>
    </xf>
    <xf numFmtId="0" fontId="47" fillId="0" borderId="33" xfId="2" applyFont="1" applyBorder="1" applyAlignment="1">
      <alignment horizontal="left" vertical="center"/>
      <protection locked="0"/>
    </xf>
    <xf numFmtId="0" fontId="44" fillId="0" borderId="0" xfId="2" applyFont="1" applyBorder="1" applyAlignment="1">
      <alignment horizontal="left" vertical="center" wrapText="1"/>
      <protection locked="0"/>
    </xf>
    <xf numFmtId="0" fontId="47" fillId="0" borderId="0" xfId="2" applyFont="1" applyBorder="1" applyAlignment="1">
      <alignment horizontal="center" vertical="center" wrapText="1"/>
      <protection locked="0"/>
    </xf>
    <xf numFmtId="0" fontId="44" fillId="0" borderId="28" xfId="2" applyFont="1" applyBorder="1" applyAlignment="1">
      <alignment horizontal="left" vertical="center" wrapText="1"/>
      <protection locked="0"/>
    </xf>
    <xf numFmtId="0" fontId="44" fillId="0" borderId="29" xfId="2" applyFont="1" applyBorder="1" applyAlignment="1">
      <alignment horizontal="left" vertical="center" wrapText="1"/>
      <protection locked="0"/>
    </xf>
    <xf numFmtId="0" fontId="44" fillId="0" borderId="30" xfId="2" applyFont="1" applyBorder="1" applyAlignment="1">
      <alignment horizontal="left" vertical="center" wrapText="1"/>
      <protection locked="0"/>
    </xf>
    <xf numFmtId="0" fontId="44" fillId="0" borderId="31" xfId="2" applyFont="1" applyBorder="1" applyAlignment="1">
      <alignment horizontal="left" vertical="center" wrapText="1"/>
      <protection locked="0"/>
    </xf>
    <xf numFmtId="0" fontId="44" fillId="0" borderId="32" xfId="2" applyFont="1" applyBorder="1" applyAlignment="1">
      <alignment horizontal="left" vertical="center" wrapText="1"/>
      <protection locked="0"/>
    </xf>
    <xf numFmtId="0" fontId="51" fillId="0" borderId="31" xfId="2" applyFont="1" applyBorder="1" applyAlignment="1">
      <alignment horizontal="left" vertical="center" wrapText="1"/>
      <protection locked="0"/>
    </xf>
    <xf numFmtId="0" fontId="51" fillId="0" borderId="32" xfId="2" applyFont="1" applyBorder="1" applyAlignment="1">
      <alignment horizontal="left" vertical="center" wrapText="1"/>
      <protection locked="0"/>
    </xf>
    <xf numFmtId="0" fontId="47" fillId="0" borderId="31" xfId="2" applyFont="1" applyBorder="1" applyAlignment="1">
      <alignment horizontal="left" vertical="center" wrapText="1"/>
      <protection locked="0"/>
    </xf>
    <xf numFmtId="0" fontId="47" fillId="0" borderId="32" xfId="2" applyFont="1" applyBorder="1" applyAlignment="1">
      <alignment horizontal="left" vertical="center" wrapText="1"/>
      <protection locked="0"/>
    </xf>
    <xf numFmtId="0" fontId="47" fillId="0" borderId="32" xfId="2" applyFont="1" applyBorder="1" applyAlignment="1">
      <alignment horizontal="left" vertical="center"/>
      <protection locked="0"/>
    </xf>
    <xf numFmtId="0" fontId="47" fillId="0" borderId="34" xfId="2" applyFont="1" applyBorder="1" applyAlignment="1">
      <alignment horizontal="left" vertical="center" wrapText="1"/>
      <protection locked="0"/>
    </xf>
    <xf numFmtId="0" fontId="47" fillId="0" borderId="33" xfId="2" applyFont="1" applyBorder="1" applyAlignment="1">
      <alignment horizontal="left" vertical="center" wrapText="1"/>
      <protection locked="0"/>
    </xf>
    <xf numFmtId="0" fontId="47" fillId="0" borderId="35" xfId="2" applyFont="1" applyBorder="1" applyAlignment="1">
      <alignment horizontal="left" vertical="center" wrapText="1"/>
      <protection locked="0"/>
    </xf>
    <xf numFmtId="0" fontId="47" fillId="0" borderId="0" xfId="2" applyFont="1" applyBorder="1" applyAlignment="1">
      <alignment horizontal="left" vertical="top"/>
      <protection locked="0"/>
    </xf>
    <xf numFmtId="0" fontId="47" fillId="0" borderId="0" xfId="2" applyFont="1" applyBorder="1" applyAlignment="1">
      <alignment horizontal="center" vertical="top"/>
      <protection locked="0"/>
    </xf>
    <xf numFmtId="0" fontId="47" fillId="0" borderId="34" xfId="2" applyFont="1" applyBorder="1" applyAlignment="1">
      <alignment horizontal="left" vertical="center"/>
      <protection locked="0"/>
    </xf>
    <xf numFmtId="0" fontId="47" fillId="0" borderId="35" xfId="2" applyFont="1" applyBorder="1" applyAlignment="1">
      <alignment horizontal="left" vertical="center"/>
      <protection locked="0"/>
    </xf>
    <xf numFmtId="0" fontId="51" fillId="0" borderId="0" xfId="2" applyFont="1" applyAlignment="1">
      <alignment vertical="center"/>
      <protection locked="0"/>
    </xf>
    <xf numFmtId="0" fontId="46" fillId="0" borderId="0" xfId="2" applyFont="1" applyBorder="1" applyAlignment="1">
      <alignment vertical="center"/>
      <protection locked="0"/>
    </xf>
    <xf numFmtId="0" fontId="51" fillId="0" borderId="33" xfId="2" applyFont="1" applyBorder="1" applyAlignment="1">
      <alignment vertical="center"/>
      <protection locked="0"/>
    </xf>
    <xf numFmtId="0" fontId="46" fillId="0" borderId="33" xfId="2" applyFont="1" applyBorder="1" applyAlignment="1">
      <alignment vertical="center"/>
      <protection locked="0"/>
    </xf>
    <xf numFmtId="0" fontId="43" fillId="0" borderId="0" xfId="2" applyBorder="1" applyAlignment="1">
      <alignment vertical="top"/>
      <protection locked="0"/>
    </xf>
    <xf numFmtId="49" fontId="47" fillId="0" borderId="0" xfId="2" applyNumberFormat="1" applyFont="1" applyBorder="1" applyAlignment="1">
      <alignment horizontal="left" vertical="center"/>
      <protection locked="0"/>
    </xf>
    <xf numFmtId="0" fontId="43" fillId="0" borderId="33" xfId="2" applyBorder="1" applyAlignment="1">
      <alignment vertical="top"/>
      <protection locked="0"/>
    </xf>
    <xf numFmtId="0" fontId="46" fillId="0" borderId="33" xfId="2" applyFont="1" applyBorder="1" applyAlignment="1">
      <alignment horizontal="left"/>
      <protection locked="0"/>
    </xf>
    <xf numFmtId="0" fontId="51" fillId="0" borderId="33" xfId="2" applyFont="1" applyBorder="1" applyAlignment="1">
      <protection locked="0"/>
    </xf>
    <xf numFmtId="0" fontId="46" fillId="0" borderId="33" xfId="2" applyFont="1" applyBorder="1" applyAlignment="1">
      <alignment horizontal="left"/>
      <protection locked="0"/>
    </xf>
    <xf numFmtId="0" fontId="47" fillId="0" borderId="0" xfId="2" applyFont="1" applyBorder="1" applyAlignment="1">
      <alignment horizontal="left" vertical="center"/>
      <protection locked="0"/>
    </xf>
    <xf numFmtId="0" fontId="44" fillId="0" borderId="31" xfId="2" applyFont="1" applyBorder="1" applyAlignment="1">
      <alignment vertical="top"/>
      <protection locked="0"/>
    </xf>
    <xf numFmtId="0" fontId="47" fillId="0" borderId="0" xfId="2" applyFont="1" applyBorder="1" applyAlignment="1">
      <alignment horizontal="left" vertical="top"/>
      <protection locked="0"/>
    </xf>
    <xf numFmtId="0" fontId="44" fillId="0" borderId="32" xfId="2" applyFont="1" applyBorder="1" applyAlignment="1">
      <alignment vertical="top"/>
      <protection locked="0"/>
    </xf>
    <xf numFmtId="0" fontId="44" fillId="0" borderId="0" xfId="2" applyFont="1" applyBorder="1" applyAlignment="1">
      <alignment horizontal="center" vertical="center"/>
      <protection locked="0"/>
    </xf>
    <xf numFmtId="0" fontId="44" fillId="0" borderId="0" xfId="2" applyFont="1" applyBorder="1" applyAlignment="1">
      <alignment horizontal="left" vertical="top"/>
      <protection locked="0"/>
    </xf>
    <xf numFmtId="0" fontId="44" fillId="0" borderId="34" xfId="2" applyFont="1" applyBorder="1" applyAlignment="1">
      <alignment vertical="top"/>
      <protection locked="0"/>
    </xf>
    <xf numFmtId="0" fontId="44" fillId="0" borderId="33" xfId="2" applyFont="1" applyBorder="1" applyAlignment="1">
      <alignment vertical="top"/>
      <protection locked="0"/>
    </xf>
    <xf numFmtId="0" fontId="44" fillId="0" borderId="35" xfId="2" applyFont="1" applyBorder="1" applyAlignment="1">
      <alignment vertical="top"/>
      <protection locked="0"/>
    </xf>
  </cellXfs>
  <cellStyles count="3">
    <cellStyle name="Hypertextový odkaz" xfId="1" builtinId="8"/>
    <cellStyle name="Normální" xfId="0" builtinId="0" customBuiltin="1"/>
    <cellStyle name="Normální 2" xfId="2"/>
  </cellStyles>
  <dxfs count="0"/>
  <tableStyles count="0"/>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3" Type="http://schemas.openxmlformats.org/officeDocument/2006/relationships/image" Target="file:///C:\KrosData\System\Temp\rad5A9F3.tmp" TargetMode="External"/><Relationship Id="rId2" Type="http://schemas.openxmlformats.org/officeDocument/2006/relationships/image" Target="../media/image1.tmp"/><Relationship Id="rId1" Type="http://schemas.openxmlformats.org/officeDocument/2006/relationships/hyperlink" Target="http://www.pro-rozpocty.cz/software-a-data/kros-4-ocenovani-a-rizeni-stavebni-vyroby/" TargetMode="External"/></Relationships>
</file>

<file path=xl/drawings/_rels/drawing2.xml.rels><?xml version="1.0" encoding="UTF-8" standalone="yes"?>
<Relationships xmlns="http://schemas.openxmlformats.org/package/2006/relationships"><Relationship Id="rId3" Type="http://schemas.openxmlformats.org/officeDocument/2006/relationships/image" Target="file:///C:\KrosData\System\Temp\radED4C4.tmp" TargetMode="External"/><Relationship Id="rId2" Type="http://schemas.openxmlformats.org/officeDocument/2006/relationships/image" Target="../media/image1.tmp"/><Relationship Id="rId1" Type="http://schemas.openxmlformats.org/officeDocument/2006/relationships/hyperlink" Target="http://www.pro-rozpocty.cz/software-a-data/kros-4-ocenovani-a-rizeni-stavebni-vyroby/" TargetMode="External"/></Relationships>
</file>

<file path=xl/drawings/_rels/drawing3.xml.rels><?xml version="1.0" encoding="UTF-8" standalone="yes"?>
<Relationships xmlns="http://schemas.openxmlformats.org/package/2006/relationships"><Relationship Id="rId3" Type="http://schemas.openxmlformats.org/officeDocument/2006/relationships/image" Target="file:///C:\KrosData\System\Temp\rad117FD.tmp" TargetMode="External"/><Relationship Id="rId2" Type="http://schemas.openxmlformats.org/officeDocument/2006/relationships/image" Target="../media/image1.tmp"/><Relationship Id="rId1" Type="http://schemas.openxmlformats.org/officeDocument/2006/relationships/hyperlink" Target="http://www.pro-rozpocty.cz/software-a-data/kros-4-ocenovani-a-rizeni-stavebni-vyroby/" TargetMode="External"/></Relationships>
</file>

<file path=xl/drawings/_rels/drawing4.xml.rels><?xml version="1.0" encoding="UTF-8" standalone="yes"?>
<Relationships xmlns="http://schemas.openxmlformats.org/package/2006/relationships"><Relationship Id="rId3" Type="http://schemas.openxmlformats.org/officeDocument/2006/relationships/image" Target="file:///C:\KrosData\System\Temp\rad1B763.tmp" TargetMode="External"/><Relationship Id="rId2" Type="http://schemas.openxmlformats.org/officeDocument/2006/relationships/image" Target="../media/image1.tmp"/><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266700</xdr:colOff>
      <xdr:row>1</xdr:row>
      <xdr:rowOff>0</xdr:rowOff>
    </xdr:to>
    <xdr:pic>
      <xdr:nvPicPr>
        <xdr:cNvPr id="2" name="Obrázek 1">
          <a:hlinkClick xmlns:r="http://schemas.openxmlformats.org/officeDocument/2006/relationships" r:id="rId1" tooltip="http://www.pro-rozpocty.cz/software-a-data/kros-4-ocenovani-a-rizeni-stavebni-vyroby/"/>
        </xdr:cNvPr>
        <xdr:cNvPicPr>
          <a:picLocks/>
        </xdr:cNvPicPr>
      </xdr:nvPicPr>
      <xdr:blipFill>
        <a:blip xmlns:r="http://schemas.openxmlformats.org/officeDocument/2006/relationships" r:embed="rId2" r:link="rId3">
          <a:extLst>
            <a:ext uri="{28A0092B-C50C-407E-A947-70E740481C1C}">
              <a14:useLocalDpi xmlns:a14="http://schemas.microsoft.com/office/drawing/2010/main" val="0"/>
            </a:ext>
          </a:extLst>
        </a:blip>
        <a:stretch>
          <a:fillRect/>
        </a:stretch>
      </xdr:blipFill>
      <xdr:spPr>
        <a:xfrm>
          <a:off x="0" y="0"/>
          <a:ext cx="266700" cy="2667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276225</xdr:colOff>
      <xdr:row>1</xdr:row>
      <xdr:rowOff>0</xdr:rowOff>
    </xdr:to>
    <xdr:pic>
      <xdr:nvPicPr>
        <xdr:cNvPr id="2" name="Obrázek 1">
          <a:hlinkClick xmlns:r="http://schemas.openxmlformats.org/officeDocument/2006/relationships" r:id="rId1" tooltip="http://www.pro-rozpocty.cz/software-a-data/kros-4-ocenovani-a-rizeni-stavebni-vyroby/"/>
        </xdr:cNvPr>
        <xdr:cNvPicPr>
          <a:picLocks/>
        </xdr:cNvPicPr>
      </xdr:nvPicPr>
      <xdr:blipFill>
        <a:blip xmlns:r="http://schemas.openxmlformats.org/officeDocument/2006/relationships" r:embed="rId2" r:link="rId3">
          <a:extLst>
            <a:ext uri="{28A0092B-C50C-407E-A947-70E740481C1C}">
              <a14:useLocalDpi xmlns:a14="http://schemas.microsoft.com/office/drawing/2010/main" val="0"/>
            </a:ext>
          </a:extLst>
        </a:blip>
        <a:stretch>
          <a:fillRect/>
        </a:stretch>
      </xdr:blipFill>
      <xdr:spPr>
        <a:xfrm>
          <a:off x="0" y="0"/>
          <a:ext cx="276225" cy="276225"/>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276225</xdr:colOff>
      <xdr:row>1</xdr:row>
      <xdr:rowOff>0</xdr:rowOff>
    </xdr:to>
    <xdr:pic>
      <xdr:nvPicPr>
        <xdr:cNvPr id="2" name="Obrázek 1">
          <a:hlinkClick xmlns:r="http://schemas.openxmlformats.org/officeDocument/2006/relationships" r:id="rId1" tooltip="http://www.pro-rozpocty.cz/software-a-data/kros-4-ocenovani-a-rizeni-stavebni-vyroby/"/>
        </xdr:cNvPr>
        <xdr:cNvPicPr>
          <a:picLocks/>
        </xdr:cNvPicPr>
      </xdr:nvPicPr>
      <xdr:blipFill>
        <a:blip xmlns:r="http://schemas.openxmlformats.org/officeDocument/2006/relationships" r:embed="rId2" r:link="rId3">
          <a:extLst>
            <a:ext uri="{28A0092B-C50C-407E-A947-70E740481C1C}">
              <a14:useLocalDpi xmlns:a14="http://schemas.microsoft.com/office/drawing/2010/main" val="0"/>
            </a:ext>
          </a:extLst>
        </a:blip>
        <a:stretch>
          <a:fillRect/>
        </a:stretch>
      </xdr:blipFill>
      <xdr:spPr>
        <a:xfrm>
          <a:off x="0" y="0"/>
          <a:ext cx="276225" cy="276225"/>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276225</xdr:colOff>
      <xdr:row>1</xdr:row>
      <xdr:rowOff>0</xdr:rowOff>
    </xdr:to>
    <xdr:pic>
      <xdr:nvPicPr>
        <xdr:cNvPr id="2" name="Obrázek 1">
          <a:hlinkClick xmlns:r="http://schemas.openxmlformats.org/officeDocument/2006/relationships" r:id="rId1" tooltip="http://www.pro-rozpocty.cz/software-a-data/kros-4-ocenovani-a-rizeni-stavebni-vyroby/"/>
        </xdr:cNvPr>
        <xdr:cNvPicPr>
          <a:picLocks/>
        </xdr:cNvPicPr>
      </xdr:nvPicPr>
      <xdr:blipFill>
        <a:blip xmlns:r="http://schemas.openxmlformats.org/officeDocument/2006/relationships" r:embed="rId2" r:link="rId3">
          <a:extLst>
            <a:ext uri="{28A0092B-C50C-407E-A947-70E740481C1C}">
              <a14:useLocalDpi xmlns:a14="http://schemas.microsoft.com/office/drawing/2010/main" val="0"/>
            </a:ext>
          </a:extLst>
        </a:blip>
        <a:stretch>
          <a:fillRect/>
        </a:stretch>
      </xdr:blipFill>
      <xdr:spPr>
        <a:xfrm>
          <a:off x="0" y="0"/>
          <a:ext cx="276225" cy="276225"/>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M56"/>
  <sheetViews>
    <sheetView showGridLines="0" tabSelected="1" workbookViewId="0">
      <pane ySplit="1" topLeftCell="A2" activePane="bottomLeft" state="frozen"/>
      <selection pane="bottomLeft"/>
    </sheetView>
  </sheetViews>
  <sheetFormatPr defaultRowHeight="15" x14ac:dyDescent="0.3"/>
  <cols>
    <col min="1" max="1" width="8.33203125" customWidth="1"/>
    <col min="2" max="2" width="1.6640625" customWidth="1"/>
    <col min="3" max="3" width="4.1640625" customWidth="1"/>
    <col min="4" max="33" width="2.6640625" customWidth="1"/>
    <col min="34" max="34" width="3.33203125" customWidth="1"/>
    <col min="35" max="35" width="31.6640625" customWidth="1"/>
    <col min="36" max="37" width="2.5" customWidth="1"/>
    <col min="38" max="38" width="8.33203125" customWidth="1"/>
    <col min="39" max="39" width="3.33203125" customWidth="1"/>
    <col min="40" max="40" width="13.33203125" customWidth="1"/>
    <col min="41" max="41" width="7.5" customWidth="1"/>
    <col min="42" max="42" width="4.1640625" customWidth="1"/>
    <col min="43" max="43" width="15.6640625" customWidth="1"/>
    <col min="44" max="44" width="13.6640625" customWidth="1"/>
    <col min="45" max="47" width="25.83203125" hidden="1" customWidth="1"/>
    <col min="48" max="52" width="21.6640625" hidden="1" customWidth="1"/>
    <col min="53" max="53" width="19.1640625" hidden="1" customWidth="1"/>
    <col min="54" max="54" width="25" hidden="1" customWidth="1"/>
    <col min="55" max="56" width="19.1640625" hidden="1" customWidth="1"/>
    <col min="57" max="57" width="66.5" customWidth="1"/>
    <col min="71" max="91" width="9.33203125" hidden="1"/>
  </cols>
  <sheetData>
    <row r="1" spans="1:74" ht="21.4" customHeight="1" x14ac:dyDescent="0.3">
      <c r="A1" s="319" t="s">
        <v>0</v>
      </c>
      <c r="B1" s="320"/>
      <c r="C1" s="320"/>
      <c r="D1" s="321" t="s">
        <v>1</v>
      </c>
      <c r="E1" s="320"/>
      <c r="F1" s="320"/>
      <c r="G1" s="320"/>
      <c r="H1" s="320"/>
      <c r="I1" s="320"/>
      <c r="J1" s="320"/>
      <c r="K1" s="322" t="s">
        <v>579</v>
      </c>
      <c r="L1" s="322"/>
      <c r="M1" s="322"/>
      <c r="N1" s="322"/>
      <c r="O1" s="322"/>
      <c r="P1" s="322"/>
      <c r="Q1" s="322"/>
      <c r="R1" s="322"/>
      <c r="S1" s="322"/>
      <c r="T1" s="320"/>
      <c r="U1" s="320"/>
      <c r="V1" s="320"/>
      <c r="W1" s="322" t="s">
        <v>580</v>
      </c>
      <c r="X1" s="322"/>
      <c r="Y1" s="322"/>
      <c r="Z1" s="322"/>
      <c r="AA1" s="322"/>
      <c r="AB1" s="322"/>
      <c r="AC1" s="322"/>
      <c r="AD1" s="322"/>
      <c r="AE1" s="322"/>
      <c r="AF1" s="322"/>
      <c r="AG1" s="322"/>
      <c r="AH1" s="322"/>
      <c r="AI1" s="314"/>
      <c r="AJ1" s="16"/>
      <c r="AK1" s="16"/>
      <c r="AL1" s="16"/>
      <c r="AM1" s="16"/>
      <c r="AN1" s="16"/>
      <c r="AO1" s="16"/>
      <c r="AP1" s="16"/>
      <c r="AQ1" s="16"/>
      <c r="AR1" s="16"/>
      <c r="AS1" s="16"/>
      <c r="AT1" s="16"/>
      <c r="AU1" s="16"/>
      <c r="AV1" s="16"/>
      <c r="AW1" s="16"/>
      <c r="AX1" s="16"/>
      <c r="AY1" s="16"/>
      <c r="AZ1" s="16"/>
      <c r="BA1" s="15" t="s">
        <v>2</v>
      </c>
      <c r="BB1" s="15" t="s">
        <v>3</v>
      </c>
      <c r="BC1" s="16"/>
      <c r="BD1" s="16"/>
      <c r="BE1" s="16"/>
      <c r="BF1" s="16"/>
      <c r="BG1" s="16"/>
      <c r="BH1" s="16"/>
      <c r="BI1" s="16"/>
      <c r="BJ1" s="16"/>
      <c r="BK1" s="16"/>
      <c r="BL1" s="16"/>
      <c r="BM1" s="16"/>
      <c r="BN1" s="16"/>
      <c r="BO1" s="16"/>
      <c r="BP1" s="16"/>
      <c r="BQ1" s="16"/>
      <c r="BR1" s="16"/>
      <c r="BT1" s="17" t="s">
        <v>4</v>
      </c>
      <c r="BU1" s="17" t="s">
        <v>4</v>
      </c>
      <c r="BV1" s="17" t="s">
        <v>5</v>
      </c>
    </row>
    <row r="2" spans="1:74" ht="36.950000000000003" customHeight="1" x14ac:dyDescent="0.3">
      <c r="AR2" s="272"/>
      <c r="AS2" s="272"/>
      <c r="AT2" s="272"/>
      <c r="AU2" s="272"/>
      <c r="AV2" s="272"/>
      <c r="AW2" s="272"/>
      <c r="AX2" s="272"/>
      <c r="AY2" s="272"/>
      <c r="AZ2" s="272"/>
      <c r="BA2" s="272"/>
      <c r="BB2" s="272"/>
      <c r="BC2" s="272"/>
      <c r="BD2" s="272"/>
      <c r="BE2" s="272"/>
      <c r="BS2" s="18" t="s">
        <v>6</v>
      </c>
      <c r="BT2" s="18" t="s">
        <v>7</v>
      </c>
    </row>
    <row r="3" spans="1:74" ht="6.95" customHeight="1" x14ac:dyDescent="0.3">
      <c r="B3" s="19"/>
      <c r="C3" s="20"/>
      <c r="D3" s="20"/>
      <c r="E3" s="20"/>
      <c r="F3" s="20"/>
      <c r="G3" s="20"/>
      <c r="H3" s="20"/>
      <c r="I3" s="20"/>
      <c r="J3" s="20"/>
      <c r="K3" s="20"/>
      <c r="L3" s="20"/>
      <c r="M3" s="20"/>
      <c r="N3" s="20"/>
      <c r="O3" s="20"/>
      <c r="P3" s="20"/>
      <c r="Q3" s="20"/>
      <c r="R3" s="20"/>
      <c r="S3" s="20"/>
      <c r="T3" s="20"/>
      <c r="U3" s="20"/>
      <c r="V3" s="20"/>
      <c r="W3" s="20"/>
      <c r="X3" s="20"/>
      <c r="Y3" s="20"/>
      <c r="Z3" s="20"/>
      <c r="AA3" s="20"/>
      <c r="AB3" s="20"/>
      <c r="AC3" s="20"/>
      <c r="AD3" s="20"/>
      <c r="AE3" s="20"/>
      <c r="AF3" s="20"/>
      <c r="AG3" s="20"/>
      <c r="AH3" s="20"/>
      <c r="AI3" s="20"/>
      <c r="AJ3" s="20"/>
      <c r="AK3" s="20"/>
      <c r="AL3" s="20"/>
      <c r="AM3" s="20"/>
      <c r="AN3" s="20"/>
      <c r="AO3" s="20"/>
      <c r="AP3" s="20"/>
      <c r="AQ3" s="21"/>
      <c r="BS3" s="18" t="s">
        <v>6</v>
      </c>
      <c r="BT3" s="18" t="s">
        <v>8</v>
      </c>
    </row>
    <row r="4" spans="1:74" ht="36.950000000000003" customHeight="1" x14ac:dyDescent="0.3">
      <c r="B4" s="22"/>
      <c r="C4" s="23"/>
      <c r="D4" s="24" t="s">
        <v>9</v>
      </c>
      <c r="E4" s="23"/>
      <c r="F4" s="23"/>
      <c r="G4" s="23"/>
      <c r="H4" s="23"/>
      <c r="I4" s="23"/>
      <c r="J4" s="23"/>
      <c r="K4" s="23"/>
      <c r="L4" s="23"/>
      <c r="M4" s="23"/>
      <c r="N4" s="23"/>
      <c r="O4" s="23"/>
      <c r="P4" s="23"/>
      <c r="Q4" s="23"/>
      <c r="R4" s="23"/>
      <c r="S4" s="23"/>
      <c r="T4" s="23"/>
      <c r="U4" s="23"/>
      <c r="V4" s="23"/>
      <c r="W4" s="23"/>
      <c r="X4" s="23"/>
      <c r="Y4" s="23"/>
      <c r="Z4" s="23"/>
      <c r="AA4" s="23"/>
      <c r="AB4" s="23"/>
      <c r="AC4" s="23"/>
      <c r="AD4" s="23"/>
      <c r="AE4" s="23"/>
      <c r="AF4" s="23"/>
      <c r="AG4" s="23"/>
      <c r="AH4" s="23"/>
      <c r="AI4" s="23"/>
      <c r="AJ4" s="23"/>
      <c r="AK4" s="23"/>
      <c r="AL4" s="23"/>
      <c r="AM4" s="23"/>
      <c r="AN4" s="23"/>
      <c r="AO4" s="23"/>
      <c r="AP4" s="23"/>
      <c r="AQ4" s="25"/>
      <c r="AS4" s="26" t="s">
        <v>10</v>
      </c>
      <c r="BE4" s="27" t="s">
        <v>11</v>
      </c>
      <c r="BS4" s="18" t="s">
        <v>12</v>
      </c>
    </row>
    <row r="5" spans="1:74" ht="14.45" customHeight="1" x14ac:dyDescent="0.3">
      <c r="B5" s="22"/>
      <c r="C5" s="23"/>
      <c r="D5" s="28" t="s">
        <v>13</v>
      </c>
      <c r="E5" s="23"/>
      <c r="F5" s="23"/>
      <c r="G5" s="23"/>
      <c r="H5" s="23"/>
      <c r="I5" s="23"/>
      <c r="J5" s="23"/>
      <c r="K5" s="275" t="s">
        <v>14</v>
      </c>
      <c r="L5" s="276"/>
      <c r="M5" s="276"/>
      <c r="N5" s="276"/>
      <c r="O5" s="276"/>
      <c r="P5" s="276"/>
      <c r="Q5" s="276"/>
      <c r="R5" s="276"/>
      <c r="S5" s="276"/>
      <c r="T5" s="276"/>
      <c r="U5" s="276"/>
      <c r="V5" s="276"/>
      <c r="W5" s="276"/>
      <c r="X5" s="276"/>
      <c r="Y5" s="276"/>
      <c r="Z5" s="276"/>
      <c r="AA5" s="276"/>
      <c r="AB5" s="276"/>
      <c r="AC5" s="276"/>
      <c r="AD5" s="276"/>
      <c r="AE5" s="276"/>
      <c r="AF5" s="276"/>
      <c r="AG5" s="276"/>
      <c r="AH5" s="276"/>
      <c r="AI5" s="276"/>
      <c r="AJ5" s="276"/>
      <c r="AK5" s="276"/>
      <c r="AL5" s="276"/>
      <c r="AM5" s="276"/>
      <c r="AN5" s="276"/>
      <c r="AO5" s="276"/>
      <c r="AP5" s="23"/>
      <c r="AQ5" s="25"/>
      <c r="BE5" s="271" t="s">
        <v>15</v>
      </c>
      <c r="BS5" s="18" t="s">
        <v>6</v>
      </c>
    </row>
    <row r="6" spans="1:74" ht="36.950000000000003" customHeight="1" x14ac:dyDescent="0.3">
      <c r="B6" s="22"/>
      <c r="C6" s="23"/>
      <c r="D6" s="30" t="s">
        <v>16</v>
      </c>
      <c r="E6" s="23"/>
      <c r="F6" s="23"/>
      <c r="G6" s="23"/>
      <c r="H6" s="23"/>
      <c r="I6" s="23"/>
      <c r="J6" s="23"/>
      <c r="K6" s="277" t="s">
        <v>17</v>
      </c>
      <c r="L6" s="276"/>
      <c r="M6" s="276"/>
      <c r="N6" s="276"/>
      <c r="O6" s="276"/>
      <c r="P6" s="276"/>
      <c r="Q6" s="276"/>
      <c r="R6" s="276"/>
      <c r="S6" s="276"/>
      <c r="T6" s="276"/>
      <c r="U6" s="276"/>
      <c r="V6" s="276"/>
      <c r="W6" s="276"/>
      <c r="X6" s="276"/>
      <c r="Y6" s="276"/>
      <c r="Z6" s="276"/>
      <c r="AA6" s="276"/>
      <c r="AB6" s="276"/>
      <c r="AC6" s="276"/>
      <c r="AD6" s="276"/>
      <c r="AE6" s="276"/>
      <c r="AF6" s="276"/>
      <c r="AG6" s="276"/>
      <c r="AH6" s="276"/>
      <c r="AI6" s="276"/>
      <c r="AJ6" s="276"/>
      <c r="AK6" s="276"/>
      <c r="AL6" s="276"/>
      <c r="AM6" s="276"/>
      <c r="AN6" s="276"/>
      <c r="AO6" s="276"/>
      <c r="AP6" s="23"/>
      <c r="AQ6" s="25"/>
      <c r="BE6" s="272"/>
      <c r="BS6" s="18" t="s">
        <v>18</v>
      </c>
    </row>
    <row r="7" spans="1:74" ht="14.45" customHeight="1" x14ac:dyDescent="0.3">
      <c r="B7" s="22"/>
      <c r="C7" s="23"/>
      <c r="D7" s="31" t="s">
        <v>19</v>
      </c>
      <c r="E7" s="23"/>
      <c r="F7" s="23"/>
      <c r="G7" s="23"/>
      <c r="H7" s="23"/>
      <c r="I7" s="23"/>
      <c r="J7" s="23"/>
      <c r="K7" s="29" t="s">
        <v>20</v>
      </c>
      <c r="L7" s="23"/>
      <c r="M7" s="23"/>
      <c r="N7" s="23"/>
      <c r="O7" s="23"/>
      <c r="P7" s="23"/>
      <c r="Q7" s="23"/>
      <c r="R7" s="23"/>
      <c r="S7" s="23"/>
      <c r="T7" s="23"/>
      <c r="U7" s="23"/>
      <c r="V7" s="23"/>
      <c r="W7" s="23"/>
      <c r="X7" s="23"/>
      <c r="Y7" s="23"/>
      <c r="Z7" s="23"/>
      <c r="AA7" s="23"/>
      <c r="AB7" s="23"/>
      <c r="AC7" s="23"/>
      <c r="AD7" s="23"/>
      <c r="AE7" s="23"/>
      <c r="AF7" s="23"/>
      <c r="AG7" s="23"/>
      <c r="AH7" s="23"/>
      <c r="AI7" s="23"/>
      <c r="AJ7" s="23"/>
      <c r="AK7" s="31" t="s">
        <v>21</v>
      </c>
      <c r="AL7" s="23"/>
      <c r="AM7" s="23"/>
      <c r="AN7" s="29" t="s">
        <v>20</v>
      </c>
      <c r="AO7" s="23"/>
      <c r="AP7" s="23"/>
      <c r="AQ7" s="25"/>
      <c r="BE7" s="272"/>
      <c r="BS7" s="18" t="s">
        <v>22</v>
      </c>
    </row>
    <row r="8" spans="1:74" ht="14.45" customHeight="1" x14ac:dyDescent="0.3">
      <c r="B8" s="22"/>
      <c r="C8" s="23"/>
      <c r="D8" s="31" t="s">
        <v>23</v>
      </c>
      <c r="E8" s="23"/>
      <c r="F8" s="23"/>
      <c r="G8" s="23"/>
      <c r="H8" s="23"/>
      <c r="I8" s="23"/>
      <c r="J8" s="23"/>
      <c r="K8" s="29" t="s">
        <v>24</v>
      </c>
      <c r="L8" s="23"/>
      <c r="M8" s="23"/>
      <c r="N8" s="23"/>
      <c r="O8" s="23"/>
      <c r="P8" s="23"/>
      <c r="Q8" s="23"/>
      <c r="R8" s="23"/>
      <c r="S8" s="23"/>
      <c r="T8" s="23"/>
      <c r="U8" s="23"/>
      <c r="V8" s="23"/>
      <c r="W8" s="23"/>
      <c r="X8" s="23"/>
      <c r="Y8" s="23"/>
      <c r="Z8" s="23"/>
      <c r="AA8" s="23"/>
      <c r="AB8" s="23"/>
      <c r="AC8" s="23"/>
      <c r="AD8" s="23"/>
      <c r="AE8" s="23"/>
      <c r="AF8" s="23"/>
      <c r="AG8" s="23"/>
      <c r="AH8" s="23"/>
      <c r="AI8" s="23"/>
      <c r="AJ8" s="23"/>
      <c r="AK8" s="31" t="s">
        <v>25</v>
      </c>
      <c r="AL8" s="23"/>
      <c r="AM8" s="23"/>
      <c r="AN8" s="32" t="s">
        <v>26</v>
      </c>
      <c r="AO8" s="23"/>
      <c r="AP8" s="23"/>
      <c r="AQ8" s="25"/>
      <c r="BE8" s="272"/>
      <c r="BS8" s="18" t="s">
        <v>27</v>
      </c>
    </row>
    <row r="9" spans="1:74" ht="14.45" customHeight="1" x14ac:dyDescent="0.3">
      <c r="B9" s="22"/>
      <c r="C9" s="23"/>
      <c r="D9" s="23"/>
      <c r="E9" s="23"/>
      <c r="F9" s="23"/>
      <c r="G9" s="23"/>
      <c r="H9" s="23"/>
      <c r="I9" s="23"/>
      <c r="J9" s="23"/>
      <c r="K9" s="23"/>
      <c r="L9" s="23"/>
      <c r="M9" s="23"/>
      <c r="N9" s="23"/>
      <c r="O9" s="23"/>
      <c r="P9" s="23"/>
      <c r="Q9" s="23"/>
      <c r="R9" s="23"/>
      <c r="S9" s="23"/>
      <c r="T9" s="23"/>
      <c r="U9" s="23"/>
      <c r="V9" s="23"/>
      <c r="W9" s="23"/>
      <c r="X9" s="23"/>
      <c r="Y9" s="23"/>
      <c r="Z9" s="23"/>
      <c r="AA9" s="23"/>
      <c r="AB9" s="23"/>
      <c r="AC9" s="23"/>
      <c r="AD9" s="23"/>
      <c r="AE9" s="23"/>
      <c r="AF9" s="23"/>
      <c r="AG9" s="23"/>
      <c r="AH9" s="23"/>
      <c r="AI9" s="23"/>
      <c r="AJ9" s="23"/>
      <c r="AK9" s="23"/>
      <c r="AL9" s="23"/>
      <c r="AM9" s="23"/>
      <c r="AN9" s="23"/>
      <c r="AO9" s="23"/>
      <c r="AP9" s="23"/>
      <c r="AQ9" s="25"/>
      <c r="BE9" s="272"/>
      <c r="BS9" s="18" t="s">
        <v>28</v>
      </c>
    </row>
    <row r="10" spans="1:74" ht="14.45" customHeight="1" x14ac:dyDescent="0.3">
      <c r="B10" s="22"/>
      <c r="C10" s="23"/>
      <c r="D10" s="31" t="s">
        <v>29</v>
      </c>
      <c r="E10" s="23"/>
      <c r="F10" s="23"/>
      <c r="G10" s="23"/>
      <c r="H10" s="23"/>
      <c r="I10" s="23"/>
      <c r="J10" s="23"/>
      <c r="K10" s="23"/>
      <c r="L10" s="23"/>
      <c r="M10" s="23"/>
      <c r="N10" s="23"/>
      <c r="O10" s="23"/>
      <c r="P10" s="23"/>
      <c r="Q10" s="23"/>
      <c r="R10" s="23"/>
      <c r="S10" s="23"/>
      <c r="T10" s="23"/>
      <c r="U10" s="23"/>
      <c r="V10" s="23"/>
      <c r="W10" s="23"/>
      <c r="X10" s="23"/>
      <c r="Y10" s="23"/>
      <c r="Z10" s="23"/>
      <c r="AA10" s="23"/>
      <c r="AB10" s="23"/>
      <c r="AC10" s="23"/>
      <c r="AD10" s="23"/>
      <c r="AE10" s="23"/>
      <c r="AF10" s="23"/>
      <c r="AG10" s="23"/>
      <c r="AH10" s="23"/>
      <c r="AI10" s="23"/>
      <c r="AJ10" s="23"/>
      <c r="AK10" s="31" t="s">
        <v>30</v>
      </c>
      <c r="AL10" s="23"/>
      <c r="AM10" s="23"/>
      <c r="AN10" s="29" t="s">
        <v>20</v>
      </c>
      <c r="AO10" s="23"/>
      <c r="AP10" s="23"/>
      <c r="AQ10" s="25"/>
      <c r="BE10" s="272"/>
      <c r="BS10" s="18" t="s">
        <v>18</v>
      </c>
    </row>
    <row r="11" spans="1:74" ht="18.399999999999999" customHeight="1" x14ac:dyDescent="0.3">
      <c r="B11" s="22"/>
      <c r="C11" s="23"/>
      <c r="D11" s="23"/>
      <c r="E11" s="29" t="s">
        <v>31</v>
      </c>
      <c r="F11" s="23"/>
      <c r="G11" s="23"/>
      <c r="H11" s="23"/>
      <c r="I11" s="23"/>
      <c r="J11" s="23"/>
      <c r="K11" s="23"/>
      <c r="L11" s="23"/>
      <c r="M11" s="23"/>
      <c r="N11" s="23"/>
      <c r="O11" s="23"/>
      <c r="P11" s="23"/>
      <c r="Q11" s="23"/>
      <c r="R11" s="23"/>
      <c r="S11" s="23"/>
      <c r="T11" s="23"/>
      <c r="U11" s="23"/>
      <c r="V11" s="23"/>
      <c r="W11" s="23"/>
      <c r="X11" s="23"/>
      <c r="Y11" s="23"/>
      <c r="Z11" s="23"/>
      <c r="AA11" s="23"/>
      <c r="AB11" s="23"/>
      <c r="AC11" s="23"/>
      <c r="AD11" s="23"/>
      <c r="AE11" s="23"/>
      <c r="AF11" s="23"/>
      <c r="AG11" s="23"/>
      <c r="AH11" s="23"/>
      <c r="AI11" s="23"/>
      <c r="AJ11" s="23"/>
      <c r="AK11" s="31" t="s">
        <v>32</v>
      </c>
      <c r="AL11" s="23"/>
      <c r="AM11" s="23"/>
      <c r="AN11" s="29" t="s">
        <v>20</v>
      </c>
      <c r="AO11" s="23"/>
      <c r="AP11" s="23"/>
      <c r="AQ11" s="25"/>
      <c r="BE11" s="272"/>
      <c r="BS11" s="18" t="s">
        <v>18</v>
      </c>
    </row>
    <row r="12" spans="1:74" ht="6.95" customHeight="1" x14ac:dyDescent="0.3">
      <c r="B12" s="22"/>
      <c r="C12" s="23"/>
      <c r="D12" s="23"/>
      <c r="E12" s="23"/>
      <c r="F12" s="23"/>
      <c r="G12" s="23"/>
      <c r="H12" s="23"/>
      <c r="I12" s="23"/>
      <c r="J12" s="23"/>
      <c r="K12" s="23"/>
      <c r="L12" s="23"/>
      <c r="M12" s="23"/>
      <c r="N12" s="23"/>
      <c r="O12" s="23"/>
      <c r="P12" s="23"/>
      <c r="Q12" s="23"/>
      <c r="R12" s="23"/>
      <c r="S12" s="23"/>
      <c r="T12" s="23"/>
      <c r="U12" s="23"/>
      <c r="V12" s="23"/>
      <c r="W12" s="23"/>
      <c r="X12" s="23"/>
      <c r="Y12" s="23"/>
      <c r="Z12" s="23"/>
      <c r="AA12" s="23"/>
      <c r="AB12" s="23"/>
      <c r="AC12" s="23"/>
      <c r="AD12" s="23"/>
      <c r="AE12" s="23"/>
      <c r="AF12" s="23"/>
      <c r="AG12" s="23"/>
      <c r="AH12" s="23"/>
      <c r="AI12" s="23"/>
      <c r="AJ12" s="23"/>
      <c r="AK12" s="23"/>
      <c r="AL12" s="23"/>
      <c r="AM12" s="23"/>
      <c r="AN12" s="23"/>
      <c r="AO12" s="23"/>
      <c r="AP12" s="23"/>
      <c r="AQ12" s="25"/>
      <c r="BE12" s="272"/>
      <c r="BS12" s="18" t="s">
        <v>18</v>
      </c>
    </row>
    <row r="13" spans="1:74" ht="14.45" customHeight="1" x14ac:dyDescent="0.3">
      <c r="B13" s="22"/>
      <c r="C13" s="23"/>
      <c r="D13" s="31" t="s">
        <v>33</v>
      </c>
      <c r="E13" s="23"/>
      <c r="F13" s="23"/>
      <c r="G13" s="23"/>
      <c r="H13" s="23"/>
      <c r="I13" s="23"/>
      <c r="J13" s="23"/>
      <c r="K13" s="23"/>
      <c r="L13" s="23"/>
      <c r="M13" s="23"/>
      <c r="N13" s="23"/>
      <c r="O13" s="23"/>
      <c r="P13" s="23"/>
      <c r="Q13" s="23"/>
      <c r="R13" s="23"/>
      <c r="S13" s="23"/>
      <c r="T13" s="23"/>
      <c r="U13" s="23"/>
      <c r="V13" s="23"/>
      <c r="W13" s="23"/>
      <c r="X13" s="23"/>
      <c r="Y13" s="23"/>
      <c r="Z13" s="23"/>
      <c r="AA13" s="23"/>
      <c r="AB13" s="23"/>
      <c r="AC13" s="23"/>
      <c r="AD13" s="23"/>
      <c r="AE13" s="23"/>
      <c r="AF13" s="23"/>
      <c r="AG13" s="23"/>
      <c r="AH13" s="23"/>
      <c r="AI13" s="23"/>
      <c r="AJ13" s="23"/>
      <c r="AK13" s="31" t="s">
        <v>30</v>
      </c>
      <c r="AL13" s="23"/>
      <c r="AM13" s="23"/>
      <c r="AN13" s="33" t="s">
        <v>34</v>
      </c>
      <c r="AO13" s="23"/>
      <c r="AP13" s="23"/>
      <c r="AQ13" s="25"/>
      <c r="BE13" s="272"/>
      <c r="BS13" s="18" t="s">
        <v>18</v>
      </c>
    </row>
    <row r="14" spans="1:74" x14ac:dyDescent="0.3">
      <c r="B14" s="22"/>
      <c r="C14" s="23"/>
      <c r="D14" s="23"/>
      <c r="E14" s="278" t="s">
        <v>34</v>
      </c>
      <c r="F14" s="276"/>
      <c r="G14" s="276"/>
      <c r="H14" s="276"/>
      <c r="I14" s="276"/>
      <c r="J14" s="276"/>
      <c r="K14" s="276"/>
      <c r="L14" s="276"/>
      <c r="M14" s="276"/>
      <c r="N14" s="276"/>
      <c r="O14" s="276"/>
      <c r="P14" s="276"/>
      <c r="Q14" s="276"/>
      <c r="R14" s="276"/>
      <c r="S14" s="276"/>
      <c r="T14" s="276"/>
      <c r="U14" s="276"/>
      <c r="V14" s="276"/>
      <c r="W14" s="276"/>
      <c r="X14" s="276"/>
      <c r="Y14" s="276"/>
      <c r="Z14" s="276"/>
      <c r="AA14" s="276"/>
      <c r="AB14" s="276"/>
      <c r="AC14" s="276"/>
      <c r="AD14" s="276"/>
      <c r="AE14" s="276"/>
      <c r="AF14" s="276"/>
      <c r="AG14" s="276"/>
      <c r="AH14" s="276"/>
      <c r="AI14" s="276"/>
      <c r="AJ14" s="276"/>
      <c r="AK14" s="31" t="s">
        <v>32</v>
      </c>
      <c r="AL14" s="23"/>
      <c r="AM14" s="23"/>
      <c r="AN14" s="33" t="s">
        <v>34</v>
      </c>
      <c r="AO14" s="23"/>
      <c r="AP14" s="23"/>
      <c r="AQ14" s="25"/>
      <c r="BE14" s="272"/>
      <c r="BS14" s="18" t="s">
        <v>18</v>
      </c>
    </row>
    <row r="15" spans="1:74" ht="6.95" customHeight="1" x14ac:dyDescent="0.3">
      <c r="B15" s="22"/>
      <c r="C15" s="23"/>
      <c r="D15" s="23"/>
      <c r="E15" s="23"/>
      <c r="F15" s="23"/>
      <c r="G15" s="23"/>
      <c r="H15" s="23"/>
      <c r="I15" s="23"/>
      <c r="J15" s="23"/>
      <c r="K15" s="23"/>
      <c r="L15" s="23"/>
      <c r="M15" s="23"/>
      <c r="N15" s="23"/>
      <c r="O15" s="23"/>
      <c r="P15" s="23"/>
      <c r="Q15" s="23"/>
      <c r="R15" s="23"/>
      <c r="S15" s="23"/>
      <c r="T15" s="23"/>
      <c r="U15" s="23"/>
      <c r="V15" s="23"/>
      <c r="W15" s="23"/>
      <c r="X15" s="23"/>
      <c r="Y15" s="23"/>
      <c r="Z15" s="23"/>
      <c r="AA15" s="23"/>
      <c r="AB15" s="23"/>
      <c r="AC15" s="23"/>
      <c r="AD15" s="23"/>
      <c r="AE15" s="23"/>
      <c r="AF15" s="23"/>
      <c r="AG15" s="23"/>
      <c r="AH15" s="23"/>
      <c r="AI15" s="23"/>
      <c r="AJ15" s="23"/>
      <c r="AK15" s="23"/>
      <c r="AL15" s="23"/>
      <c r="AM15" s="23"/>
      <c r="AN15" s="23"/>
      <c r="AO15" s="23"/>
      <c r="AP15" s="23"/>
      <c r="AQ15" s="25"/>
      <c r="BE15" s="272"/>
      <c r="BS15" s="18" t="s">
        <v>4</v>
      </c>
    </row>
    <row r="16" spans="1:74" ht="14.45" customHeight="1" x14ac:dyDescent="0.3">
      <c r="B16" s="22"/>
      <c r="C16" s="23"/>
      <c r="D16" s="31" t="s">
        <v>35</v>
      </c>
      <c r="E16" s="23"/>
      <c r="F16" s="23"/>
      <c r="G16" s="23"/>
      <c r="H16" s="23"/>
      <c r="I16" s="23"/>
      <c r="J16" s="23"/>
      <c r="K16" s="23"/>
      <c r="L16" s="23"/>
      <c r="M16" s="23"/>
      <c r="N16" s="23"/>
      <c r="O16" s="23"/>
      <c r="P16" s="23"/>
      <c r="Q16" s="23"/>
      <c r="R16" s="23"/>
      <c r="S16" s="23"/>
      <c r="T16" s="23"/>
      <c r="U16" s="23"/>
      <c r="V16" s="23"/>
      <c r="W16" s="23"/>
      <c r="X16" s="23"/>
      <c r="Y16" s="23"/>
      <c r="Z16" s="23"/>
      <c r="AA16" s="23"/>
      <c r="AB16" s="23"/>
      <c r="AC16" s="23"/>
      <c r="AD16" s="23"/>
      <c r="AE16" s="23"/>
      <c r="AF16" s="23"/>
      <c r="AG16" s="23"/>
      <c r="AH16" s="23"/>
      <c r="AI16" s="23"/>
      <c r="AJ16" s="23"/>
      <c r="AK16" s="31" t="s">
        <v>30</v>
      </c>
      <c r="AL16" s="23"/>
      <c r="AM16" s="23"/>
      <c r="AN16" s="29" t="s">
        <v>20</v>
      </c>
      <c r="AO16" s="23"/>
      <c r="AP16" s="23"/>
      <c r="AQ16" s="25"/>
      <c r="BE16" s="272"/>
      <c r="BS16" s="18" t="s">
        <v>4</v>
      </c>
    </row>
    <row r="17" spans="2:71" ht="18.399999999999999" customHeight="1" x14ac:dyDescent="0.3">
      <c r="B17" s="22"/>
      <c r="C17" s="23"/>
      <c r="D17" s="23"/>
      <c r="E17" s="29" t="s">
        <v>36</v>
      </c>
      <c r="F17" s="23"/>
      <c r="G17" s="23"/>
      <c r="H17" s="23"/>
      <c r="I17" s="23"/>
      <c r="J17" s="23"/>
      <c r="K17" s="23"/>
      <c r="L17" s="23"/>
      <c r="M17" s="23"/>
      <c r="N17" s="23"/>
      <c r="O17" s="23"/>
      <c r="P17" s="23"/>
      <c r="Q17" s="23"/>
      <c r="R17" s="23"/>
      <c r="S17" s="23"/>
      <c r="T17" s="23"/>
      <c r="U17" s="23"/>
      <c r="V17" s="23"/>
      <c r="W17" s="23"/>
      <c r="X17" s="23"/>
      <c r="Y17" s="23"/>
      <c r="Z17" s="23"/>
      <c r="AA17" s="23"/>
      <c r="AB17" s="23"/>
      <c r="AC17" s="23"/>
      <c r="AD17" s="23"/>
      <c r="AE17" s="23"/>
      <c r="AF17" s="23"/>
      <c r="AG17" s="23"/>
      <c r="AH17" s="23"/>
      <c r="AI17" s="23"/>
      <c r="AJ17" s="23"/>
      <c r="AK17" s="31" t="s">
        <v>32</v>
      </c>
      <c r="AL17" s="23"/>
      <c r="AM17" s="23"/>
      <c r="AN17" s="29" t="s">
        <v>20</v>
      </c>
      <c r="AO17" s="23"/>
      <c r="AP17" s="23"/>
      <c r="AQ17" s="25"/>
      <c r="BE17" s="272"/>
      <c r="BS17" s="18" t="s">
        <v>37</v>
      </c>
    </row>
    <row r="18" spans="2:71" ht="6.95" customHeight="1" x14ac:dyDescent="0.3">
      <c r="B18" s="22"/>
      <c r="C18" s="23"/>
      <c r="D18" s="23"/>
      <c r="E18" s="23"/>
      <c r="F18" s="23"/>
      <c r="G18" s="23"/>
      <c r="H18" s="23"/>
      <c r="I18" s="23"/>
      <c r="J18" s="23"/>
      <c r="K18" s="23"/>
      <c r="L18" s="23"/>
      <c r="M18" s="23"/>
      <c r="N18" s="23"/>
      <c r="O18" s="23"/>
      <c r="P18" s="23"/>
      <c r="Q18" s="23"/>
      <c r="R18" s="23"/>
      <c r="S18" s="23"/>
      <c r="T18" s="23"/>
      <c r="U18" s="23"/>
      <c r="V18" s="23"/>
      <c r="W18" s="23"/>
      <c r="X18" s="23"/>
      <c r="Y18" s="23"/>
      <c r="Z18" s="23"/>
      <c r="AA18" s="23"/>
      <c r="AB18" s="23"/>
      <c r="AC18" s="23"/>
      <c r="AD18" s="23"/>
      <c r="AE18" s="23"/>
      <c r="AF18" s="23"/>
      <c r="AG18" s="23"/>
      <c r="AH18" s="23"/>
      <c r="AI18" s="23"/>
      <c r="AJ18" s="23"/>
      <c r="AK18" s="23"/>
      <c r="AL18" s="23"/>
      <c r="AM18" s="23"/>
      <c r="AN18" s="23"/>
      <c r="AO18" s="23"/>
      <c r="AP18" s="23"/>
      <c r="AQ18" s="25"/>
      <c r="BE18" s="272"/>
      <c r="BS18" s="18" t="s">
        <v>6</v>
      </c>
    </row>
    <row r="19" spans="2:71" ht="14.45" customHeight="1" x14ac:dyDescent="0.3">
      <c r="B19" s="22"/>
      <c r="C19" s="23"/>
      <c r="D19" s="31" t="s">
        <v>38</v>
      </c>
      <c r="E19" s="23"/>
      <c r="F19" s="23"/>
      <c r="G19" s="23"/>
      <c r="H19" s="23"/>
      <c r="I19" s="23"/>
      <c r="J19" s="23"/>
      <c r="K19" s="23"/>
      <c r="L19" s="23"/>
      <c r="M19" s="23"/>
      <c r="N19" s="23"/>
      <c r="O19" s="23"/>
      <c r="P19" s="23"/>
      <c r="Q19" s="23"/>
      <c r="R19" s="23"/>
      <c r="S19" s="23"/>
      <c r="T19" s="23"/>
      <c r="U19" s="23"/>
      <c r="V19" s="23"/>
      <c r="W19" s="23"/>
      <c r="X19" s="23"/>
      <c r="Y19" s="23"/>
      <c r="Z19" s="23"/>
      <c r="AA19" s="23"/>
      <c r="AB19" s="23"/>
      <c r="AC19" s="23"/>
      <c r="AD19" s="23"/>
      <c r="AE19" s="23"/>
      <c r="AF19" s="23"/>
      <c r="AG19" s="23"/>
      <c r="AH19" s="23"/>
      <c r="AI19" s="23"/>
      <c r="AJ19" s="23"/>
      <c r="AK19" s="23"/>
      <c r="AL19" s="23"/>
      <c r="AM19" s="23"/>
      <c r="AN19" s="23"/>
      <c r="AO19" s="23"/>
      <c r="AP19" s="23"/>
      <c r="AQ19" s="25"/>
      <c r="BE19" s="272"/>
      <c r="BS19" s="18" t="s">
        <v>6</v>
      </c>
    </row>
    <row r="20" spans="2:71" ht="22.5" customHeight="1" x14ac:dyDescent="0.3">
      <c r="B20" s="22"/>
      <c r="C20" s="23"/>
      <c r="D20" s="23"/>
      <c r="E20" s="279" t="s">
        <v>20</v>
      </c>
      <c r="F20" s="276"/>
      <c r="G20" s="276"/>
      <c r="H20" s="276"/>
      <c r="I20" s="276"/>
      <c r="J20" s="276"/>
      <c r="K20" s="276"/>
      <c r="L20" s="276"/>
      <c r="M20" s="276"/>
      <c r="N20" s="276"/>
      <c r="O20" s="276"/>
      <c r="P20" s="276"/>
      <c r="Q20" s="276"/>
      <c r="R20" s="276"/>
      <c r="S20" s="276"/>
      <c r="T20" s="276"/>
      <c r="U20" s="276"/>
      <c r="V20" s="276"/>
      <c r="W20" s="276"/>
      <c r="X20" s="276"/>
      <c r="Y20" s="276"/>
      <c r="Z20" s="276"/>
      <c r="AA20" s="276"/>
      <c r="AB20" s="276"/>
      <c r="AC20" s="276"/>
      <c r="AD20" s="276"/>
      <c r="AE20" s="276"/>
      <c r="AF20" s="276"/>
      <c r="AG20" s="276"/>
      <c r="AH20" s="276"/>
      <c r="AI20" s="276"/>
      <c r="AJ20" s="276"/>
      <c r="AK20" s="276"/>
      <c r="AL20" s="276"/>
      <c r="AM20" s="276"/>
      <c r="AN20" s="276"/>
      <c r="AO20" s="23"/>
      <c r="AP20" s="23"/>
      <c r="AQ20" s="25"/>
      <c r="BE20" s="272"/>
      <c r="BS20" s="18" t="s">
        <v>4</v>
      </c>
    </row>
    <row r="21" spans="2:71" ht="6.95" customHeight="1" x14ac:dyDescent="0.3">
      <c r="B21" s="22"/>
      <c r="C21" s="23"/>
      <c r="D21" s="23"/>
      <c r="E21" s="23"/>
      <c r="F21" s="23"/>
      <c r="G21" s="23"/>
      <c r="H21" s="23"/>
      <c r="I21" s="23"/>
      <c r="J21" s="23"/>
      <c r="K21" s="23"/>
      <c r="L21" s="23"/>
      <c r="M21" s="23"/>
      <c r="N21" s="23"/>
      <c r="O21" s="23"/>
      <c r="P21" s="23"/>
      <c r="Q21" s="23"/>
      <c r="R21" s="23"/>
      <c r="S21" s="23"/>
      <c r="T21" s="23"/>
      <c r="U21" s="23"/>
      <c r="V21" s="23"/>
      <c r="W21" s="23"/>
      <c r="X21" s="23"/>
      <c r="Y21" s="23"/>
      <c r="Z21" s="23"/>
      <c r="AA21" s="23"/>
      <c r="AB21" s="23"/>
      <c r="AC21" s="23"/>
      <c r="AD21" s="23"/>
      <c r="AE21" s="23"/>
      <c r="AF21" s="23"/>
      <c r="AG21" s="23"/>
      <c r="AH21" s="23"/>
      <c r="AI21" s="23"/>
      <c r="AJ21" s="23"/>
      <c r="AK21" s="23"/>
      <c r="AL21" s="23"/>
      <c r="AM21" s="23"/>
      <c r="AN21" s="23"/>
      <c r="AO21" s="23"/>
      <c r="AP21" s="23"/>
      <c r="AQ21" s="25"/>
      <c r="BE21" s="272"/>
    </row>
    <row r="22" spans="2:71" ht="6.95" customHeight="1" x14ac:dyDescent="0.3">
      <c r="B22" s="22"/>
      <c r="C22" s="23"/>
      <c r="D22" s="34"/>
      <c r="E22" s="34"/>
      <c r="F22" s="34"/>
      <c r="G22" s="34"/>
      <c r="H22" s="34"/>
      <c r="I22" s="34"/>
      <c r="J22" s="34"/>
      <c r="K22" s="34"/>
      <c r="L22" s="34"/>
      <c r="M22" s="34"/>
      <c r="N22" s="34"/>
      <c r="O22" s="34"/>
      <c r="P22" s="34"/>
      <c r="Q22" s="34"/>
      <c r="R22" s="34"/>
      <c r="S22" s="34"/>
      <c r="T22" s="34"/>
      <c r="U22" s="34"/>
      <c r="V22" s="34"/>
      <c r="W22" s="34"/>
      <c r="X22" s="34"/>
      <c r="Y22" s="34"/>
      <c r="Z22" s="34"/>
      <c r="AA22" s="34"/>
      <c r="AB22" s="34"/>
      <c r="AC22" s="34"/>
      <c r="AD22" s="34"/>
      <c r="AE22" s="34"/>
      <c r="AF22" s="34"/>
      <c r="AG22" s="34"/>
      <c r="AH22" s="34"/>
      <c r="AI22" s="34"/>
      <c r="AJ22" s="34"/>
      <c r="AK22" s="34"/>
      <c r="AL22" s="34"/>
      <c r="AM22" s="34"/>
      <c r="AN22" s="34"/>
      <c r="AO22" s="34"/>
      <c r="AP22" s="23"/>
      <c r="AQ22" s="25"/>
      <c r="BE22" s="272"/>
    </row>
    <row r="23" spans="2:71" s="1" customFormat="1" ht="25.9" customHeight="1" x14ac:dyDescent="0.3">
      <c r="B23" s="35"/>
      <c r="C23" s="36"/>
      <c r="D23" s="37" t="s">
        <v>39</v>
      </c>
      <c r="E23" s="38"/>
      <c r="F23" s="38"/>
      <c r="G23" s="38"/>
      <c r="H23" s="38"/>
      <c r="I23" s="38"/>
      <c r="J23" s="38"/>
      <c r="K23" s="38"/>
      <c r="L23" s="38"/>
      <c r="M23" s="38"/>
      <c r="N23" s="38"/>
      <c r="O23" s="38"/>
      <c r="P23" s="38"/>
      <c r="Q23" s="38"/>
      <c r="R23" s="38"/>
      <c r="S23" s="38"/>
      <c r="T23" s="38"/>
      <c r="U23" s="38"/>
      <c r="V23" s="38"/>
      <c r="W23" s="38"/>
      <c r="X23" s="38"/>
      <c r="Y23" s="38"/>
      <c r="Z23" s="38"/>
      <c r="AA23" s="38"/>
      <c r="AB23" s="38"/>
      <c r="AC23" s="38"/>
      <c r="AD23" s="38"/>
      <c r="AE23" s="38"/>
      <c r="AF23" s="38"/>
      <c r="AG23" s="38"/>
      <c r="AH23" s="38"/>
      <c r="AI23" s="38"/>
      <c r="AJ23" s="38"/>
      <c r="AK23" s="280">
        <f>ROUND(AG51,2)</f>
        <v>0</v>
      </c>
      <c r="AL23" s="281"/>
      <c r="AM23" s="281"/>
      <c r="AN23" s="281"/>
      <c r="AO23" s="281"/>
      <c r="AP23" s="36"/>
      <c r="AQ23" s="39"/>
      <c r="BE23" s="273"/>
    </row>
    <row r="24" spans="2:71" s="1" customFormat="1" ht="6.95" customHeight="1" x14ac:dyDescent="0.3">
      <c r="B24" s="35"/>
      <c r="C24" s="36"/>
      <c r="D24" s="36"/>
      <c r="E24" s="36"/>
      <c r="F24" s="36"/>
      <c r="G24" s="36"/>
      <c r="H24" s="36"/>
      <c r="I24" s="36"/>
      <c r="J24" s="36"/>
      <c r="K24" s="36"/>
      <c r="L24" s="36"/>
      <c r="M24" s="36"/>
      <c r="N24" s="36"/>
      <c r="O24" s="36"/>
      <c r="P24" s="36"/>
      <c r="Q24" s="36"/>
      <c r="R24" s="36"/>
      <c r="S24" s="36"/>
      <c r="T24" s="36"/>
      <c r="U24" s="36"/>
      <c r="V24" s="36"/>
      <c r="W24" s="36"/>
      <c r="X24" s="36"/>
      <c r="Y24" s="36"/>
      <c r="Z24" s="36"/>
      <c r="AA24" s="36"/>
      <c r="AB24" s="36"/>
      <c r="AC24" s="36"/>
      <c r="AD24" s="36"/>
      <c r="AE24" s="36"/>
      <c r="AF24" s="36"/>
      <c r="AG24" s="36"/>
      <c r="AH24" s="36"/>
      <c r="AI24" s="36"/>
      <c r="AJ24" s="36"/>
      <c r="AK24" s="36"/>
      <c r="AL24" s="36"/>
      <c r="AM24" s="36"/>
      <c r="AN24" s="36"/>
      <c r="AO24" s="36"/>
      <c r="AP24" s="36"/>
      <c r="AQ24" s="39"/>
      <c r="BE24" s="273"/>
    </row>
    <row r="25" spans="2:71" s="1" customFormat="1" ht="13.5" x14ac:dyDescent="0.3">
      <c r="B25" s="35"/>
      <c r="C25" s="36"/>
      <c r="D25" s="36"/>
      <c r="E25" s="36"/>
      <c r="F25" s="36"/>
      <c r="G25" s="36"/>
      <c r="H25" s="36"/>
      <c r="I25" s="36"/>
      <c r="J25" s="36"/>
      <c r="K25" s="36"/>
      <c r="L25" s="282" t="s">
        <v>40</v>
      </c>
      <c r="M25" s="283"/>
      <c r="N25" s="283"/>
      <c r="O25" s="283"/>
      <c r="P25" s="36"/>
      <c r="Q25" s="36"/>
      <c r="R25" s="36"/>
      <c r="S25" s="36"/>
      <c r="T25" s="36"/>
      <c r="U25" s="36"/>
      <c r="V25" s="36"/>
      <c r="W25" s="282" t="s">
        <v>41</v>
      </c>
      <c r="X25" s="283"/>
      <c r="Y25" s="283"/>
      <c r="Z25" s="283"/>
      <c r="AA25" s="283"/>
      <c r="AB25" s="283"/>
      <c r="AC25" s="283"/>
      <c r="AD25" s="283"/>
      <c r="AE25" s="283"/>
      <c r="AF25" s="36"/>
      <c r="AG25" s="36"/>
      <c r="AH25" s="36"/>
      <c r="AI25" s="36"/>
      <c r="AJ25" s="36"/>
      <c r="AK25" s="282" t="s">
        <v>42</v>
      </c>
      <c r="AL25" s="283"/>
      <c r="AM25" s="283"/>
      <c r="AN25" s="283"/>
      <c r="AO25" s="283"/>
      <c r="AP25" s="36"/>
      <c r="AQ25" s="39"/>
      <c r="BE25" s="273"/>
    </row>
    <row r="26" spans="2:71" s="2" customFormat="1" ht="14.45" customHeight="1" x14ac:dyDescent="0.3">
      <c r="B26" s="41"/>
      <c r="C26" s="42"/>
      <c r="D26" s="43" t="s">
        <v>43</v>
      </c>
      <c r="E26" s="42"/>
      <c r="F26" s="43" t="s">
        <v>44</v>
      </c>
      <c r="G26" s="42"/>
      <c r="H26" s="42"/>
      <c r="I26" s="42"/>
      <c r="J26" s="42"/>
      <c r="K26" s="42"/>
      <c r="L26" s="284">
        <v>0.21</v>
      </c>
      <c r="M26" s="285"/>
      <c r="N26" s="285"/>
      <c r="O26" s="285"/>
      <c r="P26" s="42"/>
      <c r="Q26" s="42"/>
      <c r="R26" s="42"/>
      <c r="S26" s="42"/>
      <c r="T26" s="42"/>
      <c r="U26" s="42"/>
      <c r="V26" s="42"/>
      <c r="W26" s="286">
        <f>ROUND(AZ51,2)</f>
        <v>0</v>
      </c>
      <c r="X26" s="285"/>
      <c r="Y26" s="285"/>
      <c r="Z26" s="285"/>
      <c r="AA26" s="285"/>
      <c r="AB26" s="285"/>
      <c r="AC26" s="285"/>
      <c r="AD26" s="285"/>
      <c r="AE26" s="285"/>
      <c r="AF26" s="42"/>
      <c r="AG26" s="42"/>
      <c r="AH26" s="42"/>
      <c r="AI26" s="42"/>
      <c r="AJ26" s="42"/>
      <c r="AK26" s="286">
        <f>ROUND(AV51,2)</f>
        <v>0</v>
      </c>
      <c r="AL26" s="285"/>
      <c r="AM26" s="285"/>
      <c r="AN26" s="285"/>
      <c r="AO26" s="285"/>
      <c r="AP26" s="42"/>
      <c r="AQ26" s="44"/>
      <c r="BE26" s="274"/>
    </row>
    <row r="27" spans="2:71" s="2" customFormat="1" ht="14.45" customHeight="1" x14ac:dyDescent="0.3">
      <c r="B27" s="41"/>
      <c r="C27" s="42"/>
      <c r="D27" s="42"/>
      <c r="E27" s="42"/>
      <c r="F27" s="43" t="s">
        <v>45</v>
      </c>
      <c r="G27" s="42"/>
      <c r="H27" s="42"/>
      <c r="I27" s="42"/>
      <c r="J27" s="42"/>
      <c r="K27" s="42"/>
      <c r="L27" s="284">
        <v>0.15</v>
      </c>
      <c r="M27" s="285"/>
      <c r="N27" s="285"/>
      <c r="O27" s="285"/>
      <c r="P27" s="42"/>
      <c r="Q27" s="42"/>
      <c r="R27" s="42"/>
      <c r="S27" s="42"/>
      <c r="T27" s="42"/>
      <c r="U27" s="42"/>
      <c r="V27" s="42"/>
      <c r="W27" s="286">
        <f>ROUND(BA51,2)</f>
        <v>0</v>
      </c>
      <c r="X27" s="285"/>
      <c r="Y27" s="285"/>
      <c r="Z27" s="285"/>
      <c r="AA27" s="285"/>
      <c r="AB27" s="285"/>
      <c r="AC27" s="285"/>
      <c r="AD27" s="285"/>
      <c r="AE27" s="285"/>
      <c r="AF27" s="42"/>
      <c r="AG27" s="42"/>
      <c r="AH27" s="42"/>
      <c r="AI27" s="42"/>
      <c r="AJ27" s="42"/>
      <c r="AK27" s="286">
        <f>ROUND(AW51,2)</f>
        <v>0</v>
      </c>
      <c r="AL27" s="285"/>
      <c r="AM27" s="285"/>
      <c r="AN27" s="285"/>
      <c r="AO27" s="285"/>
      <c r="AP27" s="42"/>
      <c r="AQ27" s="44"/>
      <c r="BE27" s="274"/>
    </row>
    <row r="28" spans="2:71" s="2" customFormat="1" ht="14.45" hidden="1" customHeight="1" x14ac:dyDescent="0.3">
      <c r="B28" s="41"/>
      <c r="C28" s="42"/>
      <c r="D28" s="42"/>
      <c r="E28" s="42"/>
      <c r="F28" s="43" t="s">
        <v>46</v>
      </c>
      <c r="G28" s="42"/>
      <c r="H28" s="42"/>
      <c r="I28" s="42"/>
      <c r="J28" s="42"/>
      <c r="K28" s="42"/>
      <c r="L28" s="284">
        <v>0.21</v>
      </c>
      <c r="M28" s="285"/>
      <c r="N28" s="285"/>
      <c r="O28" s="285"/>
      <c r="P28" s="42"/>
      <c r="Q28" s="42"/>
      <c r="R28" s="42"/>
      <c r="S28" s="42"/>
      <c r="T28" s="42"/>
      <c r="U28" s="42"/>
      <c r="V28" s="42"/>
      <c r="W28" s="286">
        <f>ROUND(BB51,2)</f>
        <v>0</v>
      </c>
      <c r="X28" s="285"/>
      <c r="Y28" s="285"/>
      <c r="Z28" s="285"/>
      <c r="AA28" s="285"/>
      <c r="AB28" s="285"/>
      <c r="AC28" s="285"/>
      <c r="AD28" s="285"/>
      <c r="AE28" s="285"/>
      <c r="AF28" s="42"/>
      <c r="AG28" s="42"/>
      <c r="AH28" s="42"/>
      <c r="AI28" s="42"/>
      <c r="AJ28" s="42"/>
      <c r="AK28" s="286">
        <v>0</v>
      </c>
      <c r="AL28" s="285"/>
      <c r="AM28" s="285"/>
      <c r="AN28" s="285"/>
      <c r="AO28" s="285"/>
      <c r="AP28" s="42"/>
      <c r="AQ28" s="44"/>
      <c r="BE28" s="274"/>
    </row>
    <row r="29" spans="2:71" s="2" customFormat="1" ht="14.45" hidden="1" customHeight="1" x14ac:dyDescent="0.3">
      <c r="B29" s="41"/>
      <c r="C29" s="42"/>
      <c r="D29" s="42"/>
      <c r="E29" s="42"/>
      <c r="F29" s="43" t="s">
        <v>47</v>
      </c>
      <c r="G29" s="42"/>
      <c r="H29" s="42"/>
      <c r="I29" s="42"/>
      <c r="J29" s="42"/>
      <c r="K29" s="42"/>
      <c r="L29" s="284">
        <v>0.15</v>
      </c>
      <c r="M29" s="285"/>
      <c r="N29" s="285"/>
      <c r="O29" s="285"/>
      <c r="P29" s="42"/>
      <c r="Q29" s="42"/>
      <c r="R29" s="42"/>
      <c r="S29" s="42"/>
      <c r="T29" s="42"/>
      <c r="U29" s="42"/>
      <c r="V29" s="42"/>
      <c r="W29" s="286">
        <f>ROUND(BC51,2)</f>
        <v>0</v>
      </c>
      <c r="X29" s="285"/>
      <c r="Y29" s="285"/>
      <c r="Z29" s="285"/>
      <c r="AA29" s="285"/>
      <c r="AB29" s="285"/>
      <c r="AC29" s="285"/>
      <c r="AD29" s="285"/>
      <c r="AE29" s="285"/>
      <c r="AF29" s="42"/>
      <c r="AG29" s="42"/>
      <c r="AH29" s="42"/>
      <c r="AI29" s="42"/>
      <c r="AJ29" s="42"/>
      <c r="AK29" s="286">
        <v>0</v>
      </c>
      <c r="AL29" s="285"/>
      <c r="AM29" s="285"/>
      <c r="AN29" s="285"/>
      <c r="AO29" s="285"/>
      <c r="AP29" s="42"/>
      <c r="AQ29" s="44"/>
      <c r="BE29" s="274"/>
    </row>
    <row r="30" spans="2:71" s="2" customFormat="1" ht="14.45" hidden="1" customHeight="1" x14ac:dyDescent="0.3">
      <c r="B30" s="41"/>
      <c r="C30" s="42"/>
      <c r="D30" s="42"/>
      <c r="E30" s="42"/>
      <c r="F30" s="43" t="s">
        <v>48</v>
      </c>
      <c r="G30" s="42"/>
      <c r="H30" s="42"/>
      <c r="I30" s="42"/>
      <c r="J30" s="42"/>
      <c r="K30" s="42"/>
      <c r="L30" s="284">
        <v>0</v>
      </c>
      <c r="M30" s="285"/>
      <c r="N30" s="285"/>
      <c r="O30" s="285"/>
      <c r="P30" s="42"/>
      <c r="Q30" s="42"/>
      <c r="R30" s="42"/>
      <c r="S30" s="42"/>
      <c r="T30" s="42"/>
      <c r="U30" s="42"/>
      <c r="V30" s="42"/>
      <c r="W30" s="286">
        <f>ROUND(BD51,2)</f>
        <v>0</v>
      </c>
      <c r="X30" s="285"/>
      <c r="Y30" s="285"/>
      <c r="Z30" s="285"/>
      <c r="AA30" s="285"/>
      <c r="AB30" s="285"/>
      <c r="AC30" s="285"/>
      <c r="AD30" s="285"/>
      <c r="AE30" s="285"/>
      <c r="AF30" s="42"/>
      <c r="AG30" s="42"/>
      <c r="AH30" s="42"/>
      <c r="AI30" s="42"/>
      <c r="AJ30" s="42"/>
      <c r="AK30" s="286">
        <v>0</v>
      </c>
      <c r="AL30" s="285"/>
      <c r="AM30" s="285"/>
      <c r="AN30" s="285"/>
      <c r="AO30" s="285"/>
      <c r="AP30" s="42"/>
      <c r="AQ30" s="44"/>
      <c r="BE30" s="274"/>
    </row>
    <row r="31" spans="2:71" s="1" customFormat="1" ht="6.95" customHeight="1" x14ac:dyDescent="0.3">
      <c r="B31" s="35"/>
      <c r="C31" s="36"/>
      <c r="D31" s="36"/>
      <c r="E31" s="36"/>
      <c r="F31" s="36"/>
      <c r="G31" s="36"/>
      <c r="H31" s="36"/>
      <c r="I31" s="36"/>
      <c r="J31" s="36"/>
      <c r="K31" s="36"/>
      <c r="L31" s="36"/>
      <c r="M31" s="36"/>
      <c r="N31" s="36"/>
      <c r="O31" s="36"/>
      <c r="P31" s="36"/>
      <c r="Q31" s="36"/>
      <c r="R31" s="36"/>
      <c r="S31" s="36"/>
      <c r="T31" s="36"/>
      <c r="U31" s="36"/>
      <c r="V31" s="36"/>
      <c r="W31" s="36"/>
      <c r="X31" s="36"/>
      <c r="Y31" s="36"/>
      <c r="Z31" s="36"/>
      <c r="AA31" s="36"/>
      <c r="AB31" s="36"/>
      <c r="AC31" s="36"/>
      <c r="AD31" s="36"/>
      <c r="AE31" s="36"/>
      <c r="AF31" s="36"/>
      <c r="AG31" s="36"/>
      <c r="AH31" s="36"/>
      <c r="AI31" s="36"/>
      <c r="AJ31" s="36"/>
      <c r="AK31" s="36"/>
      <c r="AL31" s="36"/>
      <c r="AM31" s="36"/>
      <c r="AN31" s="36"/>
      <c r="AO31" s="36"/>
      <c r="AP31" s="36"/>
      <c r="AQ31" s="39"/>
      <c r="BE31" s="273"/>
    </row>
    <row r="32" spans="2:71" s="1" customFormat="1" ht="25.9" customHeight="1" x14ac:dyDescent="0.3">
      <c r="B32" s="35"/>
      <c r="C32" s="45"/>
      <c r="D32" s="46" t="s">
        <v>49</v>
      </c>
      <c r="E32" s="47"/>
      <c r="F32" s="47"/>
      <c r="G32" s="47"/>
      <c r="H32" s="47"/>
      <c r="I32" s="47"/>
      <c r="J32" s="47"/>
      <c r="K32" s="47"/>
      <c r="L32" s="47"/>
      <c r="M32" s="47"/>
      <c r="N32" s="47"/>
      <c r="O32" s="47"/>
      <c r="P32" s="47"/>
      <c r="Q32" s="47"/>
      <c r="R32" s="47"/>
      <c r="S32" s="47"/>
      <c r="T32" s="48" t="s">
        <v>50</v>
      </c>
      <c r="U32" s="47"/>
      <c r="V32" s="47"/>
      <c r="W32" s="47"/>
      <c r="X32" s="287" t="s">
        <v>51</v>
      </c>
      <c r="Y32" s="288"/>
      <c r="Z32" s="288"/>
      <c r="AA32" s="288"/>
      <c r="AB32" s="288"/>
      <c r="AC32" s="47"/>
      <c r="AD32" s="47"/>
      <c r="AE32" s="47"/>
      <c r="AF32" s="47"/>
      <c r="AG32" s="47"/>
      <c r="AH32" s="47"/>
      <c r="AI32" s="47"/>
      <c r="AJ32" s="47"/>
      <c r="AK32" s="289">
        <f>SUM(AK23:AK30)</f>
        <v>0</v>
      </c>
      <c r="AL32" s="288"/>
      <c r="AM32" s="288"/>
      <c r="AN32" s="288"/>
      <c r="AO32" s="290"/>
      <c r="AP32" s="45"/>
      <c r="AQ32" s="49"/>
      <c r="BE32" s="273"/>
    </row>
    <row r="33" spans="2:56" s="1" customFormat="1" ht="6.95" customHeight="1" x14ac:dyDescent="0.3">
      <c r="B33" s="35"/>
      <c r="C33" s="36"/>
      <c r="D33" s="36"/>
      <c r="E33" s="36"/>
      <c r="F33" s="36"/>
      <c r="G33" s="36"/>
      <c r="H33" s="36"/>
      <c r="I33" s="36"/>
      <c r="J33" s="36"/>
      <c r="K33" s="36"/>
      <c r="L33" s="36"/>
      <c r="M33" s="36"/>
      <c r="N33" s="36"/>
      <c r="O33" s="36"/>
      <c r="P33" s="36"/>
      <c r="Q33" s="36"/>
      <c r="R33" s="36"/>
      <c r="S33" s="36"/>
      <c r="T33" s="36"/>
      <c r="U33" s="36"/>
      <c r="V33" s="36"/>
      <c r="W33" s="36"/>
      <c r="X33" s="36"/>
      <c r="Y33" s="36"/>
      <c r="Z33" s="36"/>
      <c r="AA33" s="36"/>
      <c r="AB33" s="36"/>
      <c r="AC33" s="36"/>
      <c r="AD33" s="36"/>
      <c r="AE33" s="36"/>
      <c r="AF33" s="36"/>
      <c r="AG33" s="36"/>
      <c r="AH33" s="36"/>
      <c r="AI33" s="36"/>
      <c r="AJ33" s="36"/>
      <c r="AK33" s="36"/>
      <c r="AL33" s="36"/>
      <c r="AM33" s="36"/>
      <c r="AN33" s="36"/>
      <c r="AO33" s="36"/>
      <c r="AP33" s="36"/>
      <c r="AQ33" s="39"/>
    </row>
    <row r="34" spans="2:56" s="1" customFormat="1" ht="6.95" customHeight="1" x14ac:dyDescent="0.3">
      <c r="B34" s="50"/>
      <c r="C34" s="51"/>
      <c r="D34" s="51"/>
      <c r="E34" s="51"/>
      <c r="F34" s="51"/>
      <c r="G34" s="51"/>
      <c r="H34" s="51"/>
      <c r="I34" s="51"/>
      <c r="J34" s="51"/>
      <c r="K34" s="51"/>
      <c r="L34" s="51"/>
      <c r="M34" s="51"/>
      <c r="N34" s="51"/>
      <c r="O34" s="51"/>
      <c r="P34" s="51"/>
      <c r="Q34" s="51"/>
      <c r="R34" s="51"/>
      <c r="S34" s="51"/>
      <c r="T34" s="51"/>
      <c r="U34" s="51"/>
      <c r="V34" s="51"/>
      <c r="W34" s="51"/>
      <c r="X34" s="51"/>
      <c r="Y34" s="51"/>
      <c r="Z34" s="51"/>
      <c r="AA34" s="51"/>
      <c r="AB34" s="51"/>
      <c r="AC34" s="51"/>
      <c r="AD34" s="51"/>
      <c r="AE34" s="51"/>
      <c r="AF34" s="51"/>
      <c r="AG34" s="51"/>
      <c r="AH34" s="51"/>
      <c r="AI34" s="51"/>
      <c r="AJ34" s="51"/>
      <c r="AK34" s="51"/>
      <c r="AL34" s="51"/>
      <c r="AM34" s="51"/>
      <c r="AN34" s="51"/>
      <c r="AO34" s="51"/>
      <c r="AP34" s="51"/>
      <c r="AQ34" s="52"/>
    </row>
    <row r="38" spans="2:56" s="1" customFormat="1" ht="6.95" customHeight="1" x14ac:dyDescent="0.3">
      <c r="B38" s="53"/>
      <c r="C38" s="54"/>
      <c r="D38" s="54"/>
      <c r="E38" s="54"/>
      <c r="F38" s="54"/>
      <c r="G38" s="54"/>
      <c r="H38" s="54"/>
      <c r="I38" s="54"/>
      <c r="J38" s="54"/>
      <c r="K38" s="54"/>
      <c r="L38" s="54"/>
      <c r="M38" s="54"/>
      <c r="N38" s="54"/>
      <c r="O38" s="54"/>
      <c r="P38" s="54"/>
      <c r="Q38" s="54"/>
      <c r="R38" s="54"/>
      <c r="S38" s="54"/>
      <c r="T38" s="54"/>
      <c r="U38" s="54"/>
      <c r="V38" s="54"/>
      <c r="W38" s="54"/>
      <c r="X38" s="54"/>
      <c r="Y38" s="54"/>
      <c r="Z38" s="54"/>
      <c r="AA38" s="54"/>
      <c r="AB38" s="54"/>
      <c r="AC38" s="54"/>
      <c r="AD38" s="54"/>
      <c r="AE38" s="54"/>
      <c r="AF38" s="54"/>
      <c r="AG38" s="54"/>
      <c r="AH38" s="54"/>
      <c r="AI38" s="54"/>
      <c r="AJ38" s="54"/>
      <c r="AK38" s="54"/>
      <c r="AL38" s="54"/>
      <c r="AM38" s="54"/>
      <c r="AN38" s="54"/>
      <c r="AO38" s="54"/>
      <c r="AP38" s="54"/>
      <c r="AQ38" s="54"/>
      <c r="AR38" s="55"/>
    </row>
    <row r="39" spans="2:56" s="1" customFormat="1" ht="36.950000000000003" customHeight="1" x14ac:dyDescent="0.3">
      <c r="B39" s="35"/>
      <c r="C39" s="56" t="s">
        <v>52</v>
      </c>
      <c r="D39" s="57"/>
      <c r="E39" s="57"/>
      <c r="F39" s="57"/>
      <c r="G39" s="57"/>
      <c r="H39" s="57"/>
      <c r="I39" s="57"/>
      <c r="J39" s="57"/>
      <c r="K39" s="57"/>
      <c r="L39" s="57"/>
      <c r="M39" s="57"/>
      <c r="N39" s="57"/>
      <c r="O39" s="57"/>
      <c r="P39" s="57"/>
      <c r="Q39" s="57"/>
      <c r="R39" s="57"/>
      <c r="S39" s="57"/>
      <c r="T39" s="57"/>
      <c r="U39" s="57"/>
      <c r="V39" s="57"/>
      <c r="W39" s="57"/>
      <c r="X39" s="57"/>
      <c r="Y39" s="57"/>
      <c r="Z39" s="57"/>
      <c r="AA39" s="57"/>
      <c r="AB39" s="57"/>
      <c r="AC39" s="57"/>
      <c r="AD39" s="57"/>
      <c r="AE39" s="57"/>
      <c r="AF39" s="57"/>
      <c r="AG39" s="57"/>
      <c r="AH39" s="57"/>
      <c r="AI39" s="57"/>
      <c r="AJ39" s="57"/>
      <c r="AK39" s="57"/>
      <c r="AL39" s="57"/>
      <c r="AM39" s="57"/>
      <c r="AN39" s="57"/>
      <c r="AO39" s="57"/>
      <c r="AP39" s="57"/>
      <c r="AQ39" s="57"/>
      <c r="AR39" s="55"/>
    </row>
    <row r="40" spans="2:56" s="1" customFormat="1" ht="6.95" customHeight="1" x14ac:dyDescent="0.3">
      <c r="B40" s="35"/>
      <c r="C40" s="57"/>
      <c r="D40" s="57"/>
      <c r="E40" s="57"/>
      <c r="F40" s="57"/>
      <c r="G40" s="57"/>
      <c r="H40" s="57"/>
      <c r="I40" s="57"/>
      <c r="J40" s="57"/>
      <c r="K40" s="57"/>
      <c r="L40" s="57"/>
      <c r="M40" s="57"/>
      <c r="N40" s="57"/>
      <c r="O40" s="57"/>
      <c r="P40" s="57"/>
      <c r="Q40" s="57"/>
      <c r="R40" s="57"/>
      <c r="S40" s="57"/>
      <c r="T40" s="57"/>
      <c r="U40" s="57"/>
      <c r="V40" s="57"/>
      <c r="W40" s="57"/>
      <c r="X40" s="57"/>
      <c r="Y40" s="57"/>
      <c r="Z40" s="57"/>
      <c r="AA40" s="57"/>
      <c r="AB40" s="57"/>
      <c r="AC40" s="57"/>
      <c r="AD40" s="57"/>
      <c r="AE40" s="57"/>
      <c r="AF40" s="57"/>
      <c r="AG40" s="57"/>
      <c r="AH40" s="57"/>
      <c r="AI40" s="57"/>
      <c r="AJ40" s="57"/>
      <c r="AK40" s="57"/>
      <c r="AL40" s="57"/>
      <c r="AM40" s="57"/>
      <c r="AN40" s="57"/>
      <c r="AO40" s="57"/>
      <c r="AP40" s="57"/>
      <c r="AQ40" s="57"/>
      <c r="AR40" s="55"/>
    </row>
    <row r="41" spans="2:56" s="3" customFormat="1" ht="14.45" customHeight="1" x14ac:dyDescent="0.3">
      <c r="B41" s="58"/>
      <c r="C41" s="59" t="s">
        <v>13</v>
      </c>
      <c r="D41" s="60"/>
      <c r="E41" s="60"/>
      <c r="F41" s="60"/>
      <c r="G41" s="60"/>
      <c r="H41" s="60"/>
      <c r="I41" s="60"/>
      <c r="J41" s="60"/>
      <c r="K41" s="60"/>
      <c r="L41" s="60" t="str">
        <f>K5</f>
        <v>SO100</v>
      </c>
      <c r="M41" s="60"/>
      <c r="N41" s="60"/>
      <c r="O41" s="60"/>
      <c r="P41" s="60"/>
      <c r="Q41" s="60"/>
      <c r="R41" s="60"/>
      <c r="S41" s="60"/>
      <c r="T41" s="60"/>
      <c r="U41" s="60"/>
      <c r="V41" s="60"/>
      <c r="W41" s="60"/>
      <c r="X41" s="60"/>
      <c r="Y41" s="60"/>
      <c r="Z41" s="60"/>
      <c r="AA41" s="60"/>
      <c r="AB41" s="60"/>
      <c r="AC41" s="60"/>
      <c r="AD41" s="60"/>
      <c r="AE41" s="60"/>
      <c r="AF41" s="60"/>
      <c r="AG41" s="60"/>
      <c r="AH41" s="60"/>
      <c r="AI41" s="60"/>
      <c r="AJ41" s="60"/>
      <c r="AK41" s="60"/>
      <c r="AL41" s="60"/>
      <c r="AM41" s="60"/>
      <c r="AN41" s="60"/>
      <c r="AO41" s="60"/>
      <c r="AP41" s="60"/>
      <c r="AQ41" s="60"/>
      <c r="AR41" s="61"/>
    </row>
    <row r="42" spans="2:56" s="4" customFormat="1" ht="36.950000000000003" customHeight="1" x14ac:dyDescent="0.3">
      <c r="B42" s="62"/>
      <c r="C42" s="63" t="s">
        <v>16</v>
      </c>
      <c r="D42" s="64"/>
      <c r="E42" s="64"/>
      <c r="F42" s="64"/>
      <c r="G42" s="64"/>
      <c r="H42" s="64"/>
      <c r="I42" s="64"/>
      <c r="J42" s="64"/>
      <c r="K42" s="64"/>
      <c r="L42" s="291" t="str">
        <f>K6</f>
        <v>Polní cesty C1 a C487 Dvory</v>
      </c>
      <c r="M42" s="292"/>
      <c r="N42" s="292"/>
      <c r="O42" s="292"/>
      <c r="P42" s="292"/>
      <c r="Q42" s="292"/>
      <c r="R42" s="292"/>
      <c r="S42" s="292"/>
      <c r="T42" s="292"/>
      <c r="U42" s="292"/>
      <c r="V42" s="292"/>
      <c r="W42" s="292"/>
      <c r="X42" s="292"/>
      <c r="Y42" s="292"/>
      <c r="Z42" s="292"/>
      <c r="AA42" s="292"/>
      <c r="AB42" s="292"/>
      <c r="AC42" s="292"/>
      <c r="AD42" s="292"/>
      <c r="AE42" s="292"/>
      <c r="AF42" s="292"/>
      <c r="AG42" s="292"/>
      <c r="AH42" s="292"/>
      <c r="AI42" s="292"/>
      <c r="AJ42" s="292"/>
      <c r="AK42" s="292"/>
      <c r="AL42" s="292"/>
      <c r="AM42" s="292"/>
      <c r="AN42" s="292"/>
      <c r="AO42" s="292"/>
      <c r="AP42" s="64"/>
      <c r="AQ42" s="64"/>
      <c r="AR42" s="65"/>
    </row>
    <row r="43" spans="2:56" s="1" customFormat="1" ht="6.95" customHeight="1" x14ac:dyDescent="0.3">
      <c r="B43" s="35"/>
      <c r="C43" s="57"/>
      <c r="D43" s="57"/>
      <c r="E43" s="57"/>
      <c r="F43" s="57"/>
      <c r="G43" s="57"/>
      <c r="H43" s="57"/>
      <c r="I43" s="57"/>
      <c r="J43" s="57"/>
      <c r="K43" s="57"/>
      <c r="L43" s="57"/>
      <c r="M43" s="57"/>
      <c r="N43" s="57"/>
      <c r="O43" s="57"/>
      <c r="P43" s="57"/>
      <c r="Q43" s="57"/>
      <c r="R43" s="57"/>
      <c r="S43" s="57"/>
      <c r="T43" s="57"/>
      <c r="U43" s="57"/>
      <c r="V43" s="57"/>
      <c r="W43" s="57"/>
      <c r="X43" s="57"/>
      <c r="Y43" s="57"/>
      <c r="Z43" s="57"/>
      <c r="AA43" s="57"/>
      <c r="AB43" s="57"/>
      <c r="AC43" s="57"/>
      <c r="AD43" s="57"/>
      <c r="AE43" s="57"/>
      <c r="AF43" s="57"/>
      <c r="AG43" s="57"/>
      <c r="AH43" s="57"/>
      <c r="AI43" s="57"/>
      <c r="AJ43" s="57"/>
      <c r="AK43" s="57"/>
      <c r="AL43" s="57"/>
      <c r="AM43" s="57"/>
      <c r="AN43" s="57"/>
      <c r="AO43" s="57"/>
      <c r="AP43" s="57"/>
      <c r="AQ43" s="57"/>
      <c r="AR43" s="55"/>
    </row>
    <row r="44" spans="2:56" s="1" customFormat="1" x14ac:dyDescent="0.3">
      <c r="B44" s="35"/>
      <c r="C44" s="59" t="s">
        <v>23</v>
      </c>
      <c r="D44" s="57"/>
      <c r="E44" s="57"/>
      <c r="F44" s="57"/>
      <c r="G44" s="57"/>
      <c r="H44" s="57"/>
      <c r="I44" s="57"/>
      <c r="J44" s="57"/>
      <c r="K44" s="57"/>
      <c r="L44" s="66" t="str">
        <f>IF(K8="","",K8)</f>
        <v>Dvory</v>
      </c>
      <c r="M44" s="57"/>
      <c r="N44" s="57"/>
      <c r="O44" s="57"/>
      <c r="P44" s="57"/>
      <c r="Q44" s="57"/>
      <c r="R44" s="57"/>
      <c r="S44" s="57"/>
      <c r="T44" s="57"/>
      <c r="U44" s="57"/>
      <c r="V44" s="57"/>
      <c r="W44" s="57"/>
      <c r="X44" s="57"/>
      <c r="Y44" s="57"/>
      <c r="Z44" s="57"/>
      <c r="AA44" s="57"/>
      <c r="AB44" s="57"/>
      <c r="AC44" s="57"/>
      <c r="AD44" s="57"/>
      <c r="AE44" s="57"/>
      <c r="AF44" s="57"/>
      <c r="AG44" s="57"/>
      <c r="AH44" s="57"/>
      <c r="AI44" s="59" t="s">
        <v>25</v>
      </c>
      <c r="AJ44" s="57"/>
      <c r="AK44" s="57"/>
      <c r="AL44" s="57"/>
      <c r="AM44" s="293" t="str">
        <f>IF(AN8= "","",AN8)</f>
        <v>15. 11. 2016</v>
      </c>
      <c r="AN44" s="294"/>
      <c r="AO44" s="57"/>
      <c r="AP44" s="57"/>
      <c r="AQ44" s="57"/>
      <c r="AR44" s="55"/>
    </row>
    <row r="45" spans="2:56" s="1" customFormat="1" ht="6.95" customHeight="1" x14ac:dyDescent="0.3">
      <c r="B45" s="35"/>
      <c r="C45" s="57"/>
      <c r="D45" s="57"/>
      <c r="E45" s="57"/>
      <c r="F45" s="57"/>
      <c r="G45" s="57"/>
      <c r="H45" s="57"/>
      <c r="I45" s="57"/>
      <c r="J45" s="57"/>
      <c r="K45" s="57"/>
      <c r="L45" s="57"/>
      <c r="M45" s="57"/>
      <c r="N45" s="57"/>
      <c r="O45" s="57"/>
      <c r="P45" s="57"/>
      <c r="Q45" s="57"/>
      <c r="R45" s="57"/>
      <c r="S45" s="57"/>
      <c r="T45" s="57"/>
      <c r="U45" s="57"/>
      <c r="V45" s="57"/>
      <c r="W45" s="57"/>
      <c r="X45" s="57"/>
      <c r="Y45" s="57"/>
      <c r="Z45" s="57"/>
      <c r="AA45" s="57"/>
      <c r="AB45" s="57"/>
      <c r="AC45" s="57"/>
      <c r="AD45" s="57"/>
      <c r="AE45" s="57"/>
      <c r="AF45" s="57"/>
      <c r="AG45" s="57"/>
      <c r="AH45" s="57"/>
      <c r="AI45" s="57"/>
      <c r="AJ45" s="57"/>
      <c r="AK45" s="57"/>
      <c r="AL45" s="57"/>
      <c r="AM45" s="57"/>
      <c r="AN45" s="57"/>
      <c r="AO45" s="57"/>
      <c r="AP45" s="57"/>
      <c r="AQ45" s="57"/>
      <c r="AR45" s="55"/>
    </row>
    <row r="46" spans="2:56" s="1" customFormat="1" x14ac:dyDescent="0.3">
      <c r="B46" s="35"/>
      <c r="C46" s="59" t="s">
        <v>29</v>
      </c>
      <c r="D46" s="57"/>
      <c r="E46" s="57"/>
      <c r="F46" s="57"/>
      <c r="G46" s="57"/>
      <c r="H46" s="57"/>
      <c r="I46" s="57"/>
      <c r="J46" s="57"/>
      <c r="K46" s="57"/>
      <c r="L46" s="60" t="str">
        <f>IF(E11= "","",E11)</f>
        <v>Česká republika - Státní pozemkový úřad</v>
      </c>
      <c r="M46" s="57"/>
      <c r="N46" s="57"/>
      <c r="O46" s="57"/>
      <c r="P46" s="57"/>
      <c r="Q46" s="57"/>
      <c r="R46" s="57"/>
      <c r="S46" s="57"/>
      <c r="T46" s="57"/>
      <c r="U46" s="57"/>
      <c r="V46" s="57"/>
      <c r="W46" s="57"/>
      <c r="X46" s="57"/>
      <c r="Y46" s="57"/>
      <c r="Z46" s="57"/>
      <c r="AA46" s="57"/>
      <c r="AB46" s="57"/>
      <c r="AC46" s="57"/>
      <c r="AD46" s="57"/>
      <c r="AE46" s="57"/>
      <c r="AF46" s="57"/>
      <c r="AG46" s="57"/>
      <c r="AH46" s="57"/>
      <c r="AI46" s="59" t="s">
        <v>35</v>
      </c>
      <c r="AJ46" s="57"/>
      <c r="AK46" s="57"/>
      <c r="AL46" s="57"/>
      <c r="AM46" s="295" t="str">
        <f>IF(E17="","",E17)</f>
        <v>Ing. Roman Fišer</v>
      </c>
      <c r="AN46" s="294"/>
      <c r="AO46" s="294"/>
      <c r="AP46" s="294"/>
      <c r="AQ46" s="57"/>
      <c r="AR46" s="55"/>
      <c r="AS46" s="296" t="s">
        <v>53</v>
      </c>
      <c r="AT46" s="297"/>
      <c r="AU46" s="68"/>
      <c r="AV46" s="68"/>
      <c r="AW46" s="68"/>
      <c r="AX46" s="68"/>
      <c r="AY46" s="68"/>
      <c r="AZ46" s="68"/>
      <c r="BA46" s="68"/>
      <c r="BB46" s="68"/>
      <c r="BC46" s="68"/>
      <c r="BD46" s="69"/>
    </row>
    <row r="47" spans="2:56" s="1" customFormat="1" x14ac:dyDescent="0.3">
      <c r="B47" s="35"/>
      <c r="C47" s="59" t="s">
        <v>33</v>
      </c>
      <c r="D47" s="57"/>
      <c r="E47" s="57"/>
      <c r="F47" s="57"/>
      <c r="G47" s="57"/>
      <c r="H47" s="57"/>
      <c r="I47" s="57"/>
      <c r="J47" s="57"/>
      <c r="K47" s="57"/>
      <c r="L47" s="60" t="str">
        <f>IF(E14= "Vyplň údaj","",E14)</f>
        <v/>
      </c>
      <c r="M47" s="57"/>
      <c r="N47" s="57"/>
      <c r="O47" s="57"/>
      <c r="P47" s="57"/>
      <c r="Q47" s="57"/>
      <c r="R47" s="57"/>
      <c r="S47" s="57"/>
      <c r="T47" s="57"/>
      <c r="U47" s="57"/>
      <c r="V47" s="57"/>
      <c r="W47" s="57"/>
      <c r="X47" s="57"/>
      <c r="Y47" s="57"/>
      <c r="Z47" s="57"/>
      <c r="AA47" s="57"/>
      <c r="AB47" s="57"/>
      <c r="AC47" s="57"/>
      <c r="AD47" s="57"/>
      <c r="AE47" s="57"/>
      <c r="AF47" s="57"/>
      <c r="AG47" s="57"/>
      <c r="AH47" s="57"/>
      <c r="AI47" s="57"/>
      <c r="AJ47" s="57"/>
      <c r="AK47" s="57"/>
      <c r="AL47" s="57"/>
      <c r="AM47" s="57"/>
      <c r="AN47" s="57"/>
      <c r="AO47" s="57"/>
      <c r="AP47" s="57"/>
      <c r="AQ47" s="57"/>
      <c r="AR47" s="55"/>
      <c r="AS47" s="298"/>
      <c r="AT47" s="299"/>
      <c r="AU47" s="70"/>
      <c r="AV47" s="70"/>
      <c r="AW47" s="70"/>
      <c r="AX47" s="70"/>
      <c r="AY47" s="70"/>
      <c r="AZ47" s="70"/>
      <c r="BA47" s="70"/>
      <c r="BB47" s="70"/>
      <c r="BC47" s="70"/>
      <c r="BD47" s="71"/>
    </row>
    <row r="48" spans="2:56" s="1" customFormat="1" ht="10.9" customHeight="1" x14ac:dyDescent="0.3">
      <c r="B48" s="35"/>
      <c r="C48" s="57"/>
      <c r="D48" s="57"/>
      <c r="E48" s="57"/>
      <c r="F48" s="57"/>
      <c r="G48" s="57"/>
      <c r="H48" s="57"/>
      <c r="I48" s="57"/>
      <c r="J48" s="57"/>
      <c r="K48" s="57"/>
      <c r="L48" s="57"/>
      <c r="M48" s="57"/>
      <c r="N48" s="57"/>
      <c r="O48" s="57"/>
      <c r="P48" s="57"/>
      <c r="Q48" s="57"/>
      <c r="R48" s="57"/>
      <c r="S48" s="57"/>
      <c r="T48" s="57"/>
      <c r="U48" s="57"/>
      <c r="V48" s="57"/>
      <c r="W48" s="57"/>
      <c r="X48" s="57"/>
      <c r="Y48" s="57"/>
      <c r="Z48" s="57"/>
      <c r="AA48" s="57"/>
      <c r="AB48" s="57"/>
      <c r="AC48" s="57"/>
      <c r="AD48" s="57"/>
      <c r="AE48" s="57"/>
      <c r="AF48" s="57"/>
      <c r="AG48" s="57"/>
      <c r="AH48" s="57"/>
      <c r="AI48" s="57"/>
      <c r="AJ48" s="57"/>
      <c r="AK48" s="57"/>
      <c r="AL48" s="57"/>
      <c r="AM48" s="57"/>
      <c r="AN48" s="57"/>
      <c r="AO48" s="57"/>
      <c r="AP48" s="57"/>
      <c r="AQ48" s="57"/>
      <c r="AR48" s="55"/>
      <c r="AS48" s="300"/>
      <c r="AT48" s="283"/>
      <c r="AU48" s="36"/>
      <c r="AV48" s="36"/>
      <c r="AW48" s="36"/>
      <c r="AX48" s="36"/>
      <c r="AY48" s="36"/>
      <c r="AZ48" s="36"/>
      <c r="BA48" s="36"/>
      <c r="BB48" s="36"/>
      <c r="BC48" s="36"/>
      <c r="BD48" s="73"/>
    </row>
    <row r="49" spans="1:91" s="1" customFormat="1" ht="29.25" customHeight="1" x14ac:dyDescent="0.3">
      <c r="B49" s="35"/>
      <c r="C49" s="301" t="s">
        <v>54</v>
      </c>
      <c r="D49" s="302"/>
      <c r="E49" s="302"/>
      <c r="F49" s="302"/>
      <c r="G49" s="302"/>
      <c r="H49" s="74"/>
      <c r="I49" s="303" t="s">
        <v>55</v>
      </c>
      <c r="J49" s="302"/>
      <c r="K49" s="302"/>
      <c r="L49" s="302"/>
      <c r="M49" s="302"/>
      <c r="N49" s="302"/>
      <c r="O49" s="302"/>
      <c r="P49" s="302"/>
      <c r="Q49" s="302"/>
      <c r="R49" s="302"/>
      <c r="S49" s="302"/>
      <c r="T49" s="302"/>
      <c r="U49" s="302"/>
      <c r="V49" s="302"/>
      <c r="W49" s="302"/>
      <c r="X49" s="302"/>
      <c r="Y49" s="302"/>
      <c r="Z49" s="302"/>
      <c r="AA49" s="302"/>
      <c r="AB49" s="302"/>
      <c r="AC49" s="302"/>
      <c r="AD49" s="302"/>
      <c r="AE49" s="302"/>
      <c r="AF49" s="302"/>
      <c r="AG49" s="304" t="s">
        <v>56</v>
      </c>
      <c r="AH49" s="302"/>
      <c r="AI49" s="302"/>
      <c r="AJ49" s="302"/>
      <c r="AK49" s="302"/>
      <c r="AL49" s="302"/>
      <c r="AM49" s="302"/>
      <c r="AN49" s="303" t="s">
        <v>57</v>
      </c>
      <c r="AO49" s="302"/>
      <c r="AP49" s="302"/>
      <c r="AQ49" s="75" t="s">
        <v>58</v>
      </c>
      <c r="AR49" s="55"/>
      <c r="AS49" s="76" t="s">
        <v>59</v>
      </c>
      <c r="AT49" s="77" t="s">
        <v>60</v>
      </c>
      <c r="AU49" s="77" t="s">
        <v>61</v>
      </c>
      <c r="AV49" s="77" t="s">
        <v>62</v>
      </c>
      <c r="AW49" s="77" t="s">
        <v>63</v>
      </c>
      <c r="AX49" s="77" t="s">
        <v>64</v>
      </c>
      <c r="AY49" s="77" t="s">
        <v>65</v>
      </c>
      <c r="AZ49" s="77" t="s">
        <v>66</v>
      </c>
      <c r="BA49" s="77" t="s">
        <v>67</v>
      </c>
      <c r="BB49" s="77" t="s">
        <v>68</v>
      </c>
      <c r="BC49" s="77" t="s">
        <v>69</v>
      </c>
      <c r="BD49" s="78" t="s">
        <v>70</v>
      </c>
    </row>
    <row r="50" spans="1:91" s="1" customFormat="1" ht="10.9" customHeight="1" x14ac:dyDescent="0.3">
      <c r="B50" s="35"/>
      <c r="C50" s="57"/>
      <c r="D50" s="57"/>
      <c r="E50" s="57"/>
      <c r="F50" s="57"/>
      <c r="G50" s="57"/>
      <c r="H50" s="57"/>
      <c r="I50" s="57"/>
      <c r="J50" s="57"/>
      <c r="K50" s="57"/>
      <c r="L50" s="57"/>
      <c r="M50" s="57"/>
      <c r="N50" s="57"/>
      <c r="O50" s="57"/>
      <c r="P50" s="57"/>
      <c r="Q50" s="57"/>
      <c r="R50" s="57"/>
      <c r="S50" s="57"/>
      <c r="T50" s="57"/>
      <c r="U50" s="57"/>
      <c r="V50" s="57"/>
      <c r="W50" s="57"/>
      <c r="X50" s="57"/>
      <c r="Y50" s="57"/>
      <c r="Z50" s="57"/>
      <c r="AA50" s="57"/>
      <c r="AB50" s="57"/>
      <c r="AC50" s="57"/>
      <c r="AD50" s="57"/>
      <c r="AE50" s="57"/>
      <c r="AF50" s="57"/>
      <c r="AG50" s="57"/>
      <c r="AH50" s="57"/>
      <c r="AI50" s="57"/>
      <c r="AJ50" s="57"/>
      <c r="AK50" s="57"/>
      <c r="AL50" s="57"/>
      <c r="AM50" s="57"/>
      <c r="AN50" s="57"/>
      <c r="AO50" s="57"/>
      <c r="AP50" s="57"/>
      <c r="AQ50" s="57"/>
      <c r="AR50" s="55"/>
      <c r="AS50" s="79"/>
      <c r="AT50" s="80"/>
      <c r="AU50" s="80"/>
      <c r="AV50" s="80"/>
      <c r="AW50" s="80"/>
      <c r="AX50" s="80"/>
      <c r="AY50" s="80"/>
      <c r="AZ50" s="80"/>
      <c r="BA50" s="80"/>
      <c r="BB50" s="80"/>
      <c r="BC50" s="80"/>
      <c r="BD50" s="81"/>
    </row>
    <row r="51" spans="1:91" s="4" customFormat="1" ht="32.450000000000003" customHeight="1" x14ac:dyDescent="0.3">
      <c r="B51" s="62"/>
      <c r="C51" s="82" t="s">
        <v>71</v>
      </c>
      <c r="D51" s="83"/>
      <c r="E51" s="83"/>
      <c r="F51" s="83"/>
      <c r="G51" s="83"/>
      <c r="H51" s="83"/>
      <c r="I51" s="83"/>
      <c r="J51" s="83"/>
      <c r="K51" s="83"/>
      <c r="L51" s="83"/>
      <c r="M51" s="83"/>
      <c r="N51" s="83"/>
      <c r="O51" s="83"/>
      <c r="P51" s="83"/>
      <c r="Q51" s="83"/>
      <c r="R51" s="83"/>
      <c r="S51" s="83"/>
      <c r="T51" s="83"/>
      <c r="U51" s="83"/>
      <c r="V51" s="83"/>
      <c r="W51" s="83"/>
      <c r="X51" s="83"/>
      <c r="Y51" s="83"/>
      <c r="Z51" s="83"/>
      <c r="AA51" s="83"/>
      <c r="AB51" s="83"/>
      <c r="AC51" s="83"/>
      <c r="AD51" s="83"/>
      <c r="AE51" s="83"/>
      <c r="AF51" s="83"/>
      <c r="AG51" s="308">
        <f>ROUND(SUM(AG52:AG54),2)</f>
        <v>0</v>
      </c>
      <c r="AH51" s="308"/>
      <c r="AI51" s="308"/>
      <c r="AJ51" s="308"/>
      <c r="AK51" s="308"/>
      <c r="AL51" s="308"/>
      <c r="AM51" s="308"/>
      <c r="AN51" s="309">
        <f>SUM(AG51,AT51)</f>
        <v>0</v>
      </c>
      <c r="AO51" s="309"/>
      <c r="AP51" s="309"/>
      <c r="AQ51" s="84" t="s">
        <v>20</v>
      </c>
      <c r="AR51" s="65"/>
      <c r="AS51" s="85">
        <f>ROUND(SUM(AS52:AS54),2)</f>
        <v>0</v>
      </c>
      <c r="AT51" s="86">
        <f>ROUND(SUM(AV51:AW51),2)</f>
        <v>0</v>
      </c>
      <c r="AU51" s="87">
        <f>ROUND(SUM(AU52:AU54),5)</f>
        <v>0</v>
      </c>
      <c r="AV51" s="86">
        <f>ROUND(AZ51*L26,2)</f>
        <v>0</v>
      </c>
      <c r="AW51" s="86">
        <f>ROUND(BA51*L27,2)</f>
        <v>0</v>
      </c>
      <c r="AX51" s="86">
        <f>ROUND(BB51*L26,2)</f>
        <v>0</v>
      </c>
      <c r="AY51" s="86">
        <f>ROUND(BC51*L27,2)</f>
        <v>0</v>
      </c>
      <c r="AZ51" s="86">
        <f>ROUND(SUM(AZ52:AZ54),2)</f>
        <v>0</v>
      </c>
      <c r="BA51" s="86">
        <f>ROUND(SUM(BA52:BA54),2)</f>
        <v>0</v>
      </c>
      <c r="BB51" s="86">
        <f>ROUND(SUM(BB52:BB54),2)</f>
        <v>0</v>
      </c>
      <c r="BC51" s="86">
        <f>ROUND(SUM(BC52:BC54),2)</f>
        <v>0</v>
      </c>
      <c r="BD51" s="88">
        <f>ROUND(SUM(BD52:BD54),2)</f>
        <v>0</v>
      </c>
      <c r="BS51" s="89" t="s">
        <v>72</v>
      </c>
      <c r="BT51" s="89" t="s">
        <v>73</v>
      </c>
      <c r="BU51" s="90" t="s">
        <v>74</v>
      </c>
      <c r="BV51" s="89" t="s">
        <v>75</v>
      </c>
      <c r="BW51" s="89" t="s">
        <v>5</v>
      </c>
      <c r="BX51" s="89" t="s">
        <v>76</v>
      </c>
      <c r="CL51" s="89" t="s">
        <v>20</v>
      </c>
    </row>
    <row r="52" spans="1:91" s="5" customFormat="1" ht="37.5" customHeight="1" x14ac:dyDescent="0.3">
      <c r="A52" s="315" t="s">
        <v>581</v>
      </c>
      <c r="B52" s="91"/>
      <c r="C52" s="92"/>
      <c r="D52" s="307" t="s">
        <v>77</v>
      </c>
      <c r="E52" s="306"/>
      <c r="F52" s="306"/>
      <c r="G52" s="306"/>
      <c r="H52" s="306"/>
      <c r="I52" s="93"/>
      <c r="J52" s="307" t="s">
        <v>78</v>
      </c>
      <c r="K52" s="306"/>
      <c r="L52" s="306"/>
      <c r="M52" s="306"/>
      <c r="N52" s="306"/>
      <c r="O52" s="306"/>
      <c r="P52" s="306"/>
      <c r="Q52" s="306"/>
      <c r="R52" s="306"/>
      <c r="S52" s="306"/>
      <c r="T52" s="306"/>
      <c r="U52" s="306"/>
      <c r="V52" s="306"/>
      <c r="W52" s="306"/>
      <c r="X52" s="306"/>
      <c r="Y52" s="306"/>
      <c r="Z52" s="306"/>
      <c r="AA52" s="306"/>
      <c r="AB52" s="306"/>
      <c r="AC52" s="306"/>
      <c r="AD52" s="306"/>
      <c r="AE52" s="306"/>
      <c r="AF52" s="306"/>
      <c r="AG52" s="305">
        <f>'SO 101.00 - VŠEOBECNÉ A P...'!J27</f>
        <v>0</v>
      </c>
      <c r="AH52" s="306"/>
      <c r="AI52" s="306"/>
      <c r="AJ52" s="306"/>
      <c r="AK52" s="306"/>
      <c r="AL52" s="306"/>
      <c r="AM52" s="306"/>
      <c r="AN52" s="305">
        <f>SUM(AG52,AT52)</f>
        <v>0</v>
      </c>
      <c r="AO52" s="306"/>
      <c r="AP52" s="306"/>
      <c r="AQ52" s="94" t="s">
        <v>79</v>
      </c>
      <c r="AR52" s="95"/>
      <c r="AS52" s="96">
        <v>0</v>
      </c>
      <c r="AT52" s="97">
        <f>ROUND(SUM(AV52:AW52),2)</f>
        <v>0</v>
      </c>
      <c r="AU52" s="98">
        <f>'SO 101.00 - VŠEOBECNÉ A P...'!P78</f>
        <v>0</v>
      </c>
      <c r="AV52" s="97">
        <f>'SO 101.00 - VŠEOBECNÉ A P...'!J30</f>
        <v>0</v>
      </c>
      <c r="AW52" s="97">
        <f>'SO 101.00 - VŠEOBECNÉ A P...'!J31</f>
        <v>0</v>
      </c>
      <c r="AX52" s="97">
        <f>'SO 101.00 - VŠEOBECNÉ A P...'!J32</f>
        <v>0</v>
      </c>
      <c r="AY52" s="97">
        <f>'SO 101.00 - VŠEOBECNÉ A P...'!J33</f>
        <v>0</v>
      </c>
      <c r="AZ52" s="97">
        <f>'SO 101.00 - VŠEOBECNÉ A P...'!F30</f>
        <v>0</v>
      </c>
      <c r="BA52" s="97">
        <f>'SO 101.00 - VŠEOBECNÉ A P...'!F31</f>
        <v>0</v>
      </c>
      <c r="BB52" s="97">
        <f>'SO 101.00 - VŠEOBECNÉ A P...'!F32</f>
        <v>0</v>
      </c>
      <c r="BC52" s="97">
        <f>'SO 101.00 - VŠEOBECNÉ A P...'!F33</f>
        <v>0</v>
      </c>
      <c r="BD52" s="99">
        <f>'SO 101.00 - VŠEOBECNÉ A P...'!F34</f>
        <v>0</v>
      </c>
      <c r="BT52" s="100" t="s">
        <v>22</v>
      </c>
      <c r="BV52" s="100" t="s">
        <v>75</v>
      </c>
      <c r="BW52" s="100" t="s">
        <v>80</v>
      </c>
      <c r="BX52" s="100" t="s">
        <v>5</v>
      </c>
      <c r="CL52" s="100" t="s">
        <v>20</v>
      </c>
      <c r="CM52" s="100" t="s">
        <v>81</v>
      </c>
    </row>
    <row r="53" spans="1:91" s="5" customFormat="1" ht="37.5" customHeight="1" x14ac:dyDescent="0.3">
      <c r="A53" s="315" t="s">
        <v>581</v>
      </c>
      <c r="B53" s="91"/>
      <c r="C53" s="92"/>
      <c r="D53" s="307" t="s">
        <v>82</v>
      </c>
      <c r="E53" s="306"/>
      <c r="F53" s="306"/>
      <c r="G53" s="306"/>
      <c r="H53" s="306"/>
      <c r="I53" s="93"/>
      <c r="J53" s="307" t="s">
        <v>83</v>
      </c>
      <c r="K53" s="306"/>
      <c r="L53" s="306"/>
      <c r="M53" s="306"/>
      <c r="N53" s="306"/>
      <c r="O53" s="306"/>
      <c r="P53" s="306"/>
      <c r="Q53" s="306"/>
      <c r="R53" s="306"/>
      <c r="S53" s="306"/>
      <c r="T53" s="306"/>
      <c r="U53" s="306"/>
      <c r="V53" s="306"/>
      <c r="W53" s="306"/>
      <c r="X53" s="306"/>
      <c r="Y53" s="306"/>
      <c r="Z53" s="306"/>
      <c r="AA53" s="306"/>
      <c r="AB53" s="306"/>
      <c r="AC53" s="306"/>
      <c r="AD53" s="306"/>
      <c r="AE53" s="306"/>
      <c r="AF53" s="306"/>
      <c r="AG53" s="305">
        <f>'SO 101.01 - KOMUNIKACE'!J27</f>
        <v>0</v>
      </c>
      <c r="AH53" s="306"/>
      <c r="AI53" s="306"/>
      <c r="AJ53" s="306"/>
      <c r="AK53" s="306"/>
      <c r="AL53" s="306"/>
      <c r="AM53" s="306"/>
      <c r="AN53" s="305">
        <f>SUM(AG53,AT53)</f>
        <v>0</v>
      </c>
      <c r="AO53" s="306"/>
      <c r="AP53" s="306"/>
      <c r="AQ53" s="94" t="s">
        <v>79</v>
      </c>
      <c r="AR53" s="95"/>
      <c r="AS53" s="96">
        <v>0</v>
      </c>
      <c r="AT53" s="97">
        <f>ROUND(SUM(AV53:AW53),2)</f>
        <v>0</v>
      </c>
      <c r="AU53" s="98">
        <f>'SO 101.01 - KOMUNIKACE'!P83</f>
        <v>0</v>
      </c>
      <c r="AV53" s="97">
        <f>'SO 101.01 - KOMUNIKACE'!J30</f>
        <v>0</v>
      </c>
      <c r="AW53" s="97">
        <f>'SO 101.01 - KOMUNIKACE'!J31</f>
        <v>0</v>
      </c>
      <c r="AX53" s="97">
        <f>'SO 101.01 - KOMUNIKACE'!J32</f>
        <v>0</v>
      </c>
      <c r="AY53" s="97">
        <f>'SO 101.01 - KOMUNIKACE'!J33</f>
        <v>0</v>
      </c>
      <c r="AZ53" s="97">
        <f>'SO 101.01 - KOMUNIKACE'!F30</f>
        <v>0</v>
      </c>
      <c r="BA53" s="97">
        <f>'SO 101.01 - KOMUNIKACE'!F31</f>
        <v>0</v>
      </c>
      <c r="BB53" s="97">
        <f>'SO 101.01 - KOMUNIKACE'!F32</f>
        <v>0</v>
      </c>
      <c r="BC53" s="97">
        <f>'SO 101.01 - KOMUNIKACE'!F33</f>
        <v>0</v>
      </c>
      <c r="BD53" s="99">
        <f>'SO 101.01 - KOMUNIKACE'!F34</f>
        <v>0</v>
      </c>
      <c r="BT53" s="100" t="s">
        <v>22</v>
      </c>
      <c r="BV53" s="100" t="s">
        <v>75</v>
      </c>
      <c r="BW53" s="100" t="s">
        <v>84</v>
      </c>
      <c r="BX53" s="100" t="s">
        <v>5</v>
      </c>
      <c r="CL53" s="100" t="s">
        <v>20</v>
      </c>
      <c r="CM53" s="100" t="s">
        <v>81</v>
      </c>
    </row>
    <row r="54" spans="1:91" s="5" customFormat="1" ht="37.5" customHeight="1" x14ac:dyDescent="0.3">
      <c r="A54" s="315" t="s">
        <v>581</v>
      </c>
      <c r="B54" s="91"/>
      <c r="C54" s="92"/>
      <c r="D54" s="307" t="s">
        <v>85</v>
      </c>
      <c r="E54" s="306"/>
      <c r="F54" s="306"/>
      <c r="G54" s="306"/>
      <c r="H54" s="306"/>
      <c r="I54" s="93"/>
      <c r="J54" s="307" t="s">
        <v>86</v>
      </c>
      <c r="K54" s="306"/>
      <c r="L54" s="306"/>
      <c r="M54" s="306"/>
      <c r="N54" s="306"/>
      <c r="O54" s="306"/>
      <c r="P54" s="306"/>
      <c r="Q54" s="306"/>
      <c r="R54" s="306"/>
      <c r="S54" s="306"/>
      <c r="T54" s="306"/>
      <c r="U54" s="306"/>
      <c r="V54" s="306"/>
      <c r="W54" s="306"/>
      <c r="X54" s="306"/>
      <c r="Y54" s="306"/>
      <c r="Z54" s="306"/>
      <c r="AA54" s="306"/>
      <c r="AB54" s="306"/>
      <c r="AC54" s="306"/>
      <c r="AD54" s="306"/>
      <c r="AE54" s="306"/>
      <c r="AF54" s="306"/>
      <c r="AG54" s="305">
        <f>'SO 101.02 - VÝMĚNA AKTIVN...'!J27</f>
        <v>0</v>
      </c>
      <c r="AH54" s="306"/>
      <c r="AI54" s="306"/>
      <c r="AJ54" s="306"/>
      <c r="AK54" s="306"/>
      <c r="AL54" s="306"/>
      <c r="AM54" s="306"/>
      <c r="AN54" s="305">
        <f>SUM(AG54,AT54)</f>
        <v>0</v>
      </c>
      <c r="AO54" s="306"/>
      <c r="AP54" s="306"/>
      <c r="AQ54" s="94" t="s">
        <v>79</v>
      </c>
      <c r="AR54" s="95"/>
      <c r="AS54" s="101">
        <v>0</v>
      </c>
      <c r="AT54" s="102">
        <f>ROUND(SUM(AV54:AW54),2)</f>
        <v>0</v>
      </c>
      <c r="AU54" s="103">
        <f>'SO 101.02 - VÝMĚNA AKTIVN...'!P79</f>
        <v>0</v>
      </c>
      <c r="AV54" s="102">
        <f>'SO 101.02 - VÝMĚNA AKTIVN...'!J30</f>
        <v>0</v>
      </c>
      <c r="AW54" s="102">
        <f>'SO 101.02 - VÝMĚNA AKTIVN...'!J31</f>
        <v>0</v>
      </c>
      <c r="AX54" s="102">
        <f>'SO 101.02 - VÝMĚNA AKTIVN...'!J32</f>
        <v>0</v>
      </c>
      <c r="AY54" s="102">
        <f>'SO 101.02 - VÝMĚNA AKTIVN...'!J33</f>
        <v>0</v>
      </c>
      <c r="AZ54" s="102">
        <f>'SO 101.02 - VÝMĚNA AKTIVN...'!F30</f>
        <v>0</v>
      </c>
      <c r="BA54" s="102">
        <f>'SO 101.02 - VÝMĚNA AKTIVN...'!F31</f>
        <v>0</v>
      </c>
      <c r="BB54" s="102">
        <f>'SO 101.02 - VÝMĚNA AKTIVN...'!F32</f>
        <v>0</v>
      </c>
      <c r="BC54" s="102">
        <f>'SO 101.02 - VÝMĚNA AKTIVN...'!F33</f>
        <v>0</v>
      </c>
      <c r="BD54" s="104">
        <f>'SO 101.02 - VÝMĚNA AKTIVN...'!F34</f>
        <v>0</v>
      </c>
      <c r="BT54" s="100" t="s">
        <v>22</v>
      </c>
      <c r="BV54" s="100" t="s">
        <v>75</v>
      </c>
      <c r="BW54" s="100" t="s">
        <v>87</v>
      </c>
      <c r="BX54" s="100" t="s">
        <v>5</v>
      </c>
      <c r="CL54" s="100" t="s">
        <v>20</v>
      </c>
      <c r="CM54" s="100" t="s">
        <v>81</v>
      </c>
    </row>
    <row r="55" spans="1:91" s="1" customFormat="1" ht="30" customHeight="1" x14ac:dyDescent="0.3">
      <c r="B55" s="35"/>
      <c r="C55" s="57"/>
      <c r="D55" s="57"/>
      <c r="E55" s="57"/>
      <c r="F55" s="57"/>
      <c r="G55" s="57"/>
      <c r="H55" s="57"/>
      <c r="I55" s="57"/>
      <c r="J55" s="57"/>
      <c r="K55" s="57"/>
      <c r="L55" s="57"/>
      <c r="M55" s="57"/>
      <c r="N55" s="57"/>
      <c r="O55" s="57"/>
      <c r="P55" s="57"/>
      <c r="Q55" s="57"/>
      <c r="R55" s="57"/>
      <c r="S55" s="57"/>
      <c r="T55" s="57"/>
      <c r="U55" s="57"/>
      <c r="V55" s="57"/>
      <c r="W55" s="57"/>
      <c r="X55" s="57"/>
      <c r="Y55" s="57"/>
      <c r="Z55" s="57"/>
      <c r="AA55" s="57"/>
      <c r="AB55" s="57"/>
      <c r="AC55" s="57"/>
      <c r="AD55" s="57"/>
      <c r="AE55" s="57"/>
      <c r="AF55" s="57"/>
      <c r="AG55" s="57"/>
      <c r="AH55" s="57"/>
      <c r="AI55" s="57"/>
      <c r="AJ55" s="57"/>
      <c r="AK55" s="57"/>
      <c r="AL55" s="57"/>
      <c r="AM55" s="57"/>
      <c r="AN55" s="57"/>
      <c r="AO55" s="57"/>
      <c r="AP55" s="57"/>
      <c r="AQ55" s="57"/>
      <c r="AR55" s="55"/>
    </row>
    <row r="56" spans="1:91" s="1" customFormat="1" ht="6.95" customHeight="1" x14ac:dyDescent="0.3">
      <c r="B56" s="50"/>
      <c r="C56" s="51"/>
      <c r="D56" s="51"/>
      <c r="E56" s="51"/>
      <c r="F56" s="51"/>
      <c r="G56" s="51"/>
      <c r="H56" s="51"/>
      <c r="I56" s="51"/>
      <c r="J56" s="51"/>
      <c r="K56" s="51"/>
      <c r="L56" s="51"/>
      <c r="M56" s="51"/>
      <c r="N56" s="51"/>
      <c r="O56" s="51"/>
      <c r="P56" s="51"/>
      <c r="Q56" s="51"/>
      <c r="R56" s="51"/>
      <c r="S56" s="51"/>
      <c r="T56" s="51"/>
      <c r="U56" s="51"/>
      <c r="V56" s="51"/>
      <c r="W56" s="51"/>
      <c r="X56" s="51"/>
      <c r="Y56" s="51"/>
      <c r="Z56" s="51"/>
      <c r="AA56" s="51"/>
      <c r="AB56" s="51"/>
      <c r="AC56" s="51"/>
      <c r="AD56" s="51"/>
      <c r="AE56" s="51"/>
      <c r="AF56" s="51"/>
      <c r="AG56" s="51"/>
      <c r="AH56" s="51"/>
      <c r="AI56" s="51"/>
      <c r="AJ56" s="51"/>
      <c r="AK56" s="51"/>
      <c r="AL56" s="51"/>
      <c r="AM56" s="51"/>
      <c r="AN56" s="51"/>
      <c r="AO56" s="51"/>
      <c r="AP56" s="51"/>
      <c r="AQ56" s="51"/>
      <c r="AR56" s="55"/>
    </row>
  </sheetData>
  <sheetProtection password="CC35" sheet="1" objects="1" scenarios="1" formatColumns="0" formatRows="0" sort="0" autoFilter="0"/>
  <mergeCells count="49">
    <mergeCell ref="AR2:BE2"/>
    <mergeCell ref="AN54:AP54"/>
    <mergeCell ref="AG54:AM54"/>
    <mergeCell ref="D54:H54"/>
    <mergeCell ref="J54:AF54"/>
    <mergeCell ref="AG51:AM51"/>
    <mergeCell ref="AN51:AP51"/>
    <mergeCell ref="AN52:AP52"/>
    <mergeCell ref="AG52:AM52"/>
    <mergeCell ref="D52:H52"/>
    <mergeCell ref="J52:AF52"/>
    <mergeCell ref="AN53:AP53"/>
    <mergeCell ref="AG53:AM53"/>
    <mergeCell ref="D53:H53"/>
    <mergeCell ref="J53:AF53"/>
    <mergeCell ref="L42:AO42"/>
    <mergeCell ref="AM44:AN44"/>
    <mergeCell ref="AM46:AP46"/>
    <mergeCell ref="AS46:AT48"/>
    <mergeCell ref="C49:G49"/>
    <mergeCell ref="I49:AF49"/>
    <mergeCell ref="AG49:AM49"/>
    <mergeCell ref="AN49:AP49"/>
    <mergeCell ref="L30:O30"/>
    <mergeCell ref="W30:AE30"/>
    <mergeCell ref="AK30:AO30"/>
    <mergeCell ref="X32:AB32"/>
    <mergeCell ref="AK32:AO32"/>
    <mergeCell ref="W28:AE28"/>
    <mergeCell ref="AK28:AO28"/>
    <mergeCell ref="L29:O29"/>
    <mergeCell ref="W29:AE29"/>
    <mergeCell ref="AK29:AO29"/>
    <mergeCell ref="BE5:BE32"/>
    <mergeCell ref="K5:AO5"/>
    <mergeCell ref="K6:AO6"/>
    <mergeCell ref="E14:AJ14"/>
    <mergeCell ref="E20:AN20"/>
    <mergeCell ref="AK23:AO23"/>
    <mergeCell ref="L25:O25"/>
    <mergeCell ref="W25:AE25"/>
    <mergeCell ref="AK25:AO25"/>
    <mergeCell ref="L26:O26"/>
    <mergeCell ref="W26:AE26"/>
    <mergeCell ref="AK26:AO26"/>
    <mergeCell ref="L27:O27"/>
    <mergeCell ref="W27:AE27"/>
    <mergeCell ref="AK27:AO27"/>
    <mergeCell ref="L28:O28"/>
  </mergeCells>
  <hyperlinks>
    <hyperlink ref="K1:S1" location="C2" tooltip="Rekapitulace stavby" display="1) Rekapitulace stavby"/>
    <hyperlink ref="W1:AI1" location="C51" tooltip="Rekapitulace objektů stavby a soupisů prací" display="2) Rekapitulace objektů stavby a soupisů prací"/>
    <hyperlink ref="A52" location="'SO 101.00 - VŠEOBECNÉ A P...'!C2" tooltip="SO 101.00 - VŠEOBECNÉ A P..." display="/"/>
    <hyperlink ref="A53" location="'SO 101.01 - KOMUNIKACE'!C2" tooltip="SO 101.01 - KOMUNIKACE" display="/"/>
    <hyperlink ref="A54" location="'SO 101.02 - VÝMĚNA AKTIVN...'!C2" tooltip="SO 101.02 - VÝMĚNA AKTIVN..." display="/"/>
  </hyperlinks>
  <pageMargins left="0.58333330000000005" right="0.58333330000000005" top="0.58333330000000005" bottom="0.58333330000000005" header="0" footer="0"/>
  <pageSetup paperSize="9" fitToHeight="100" orientation="landscape" blackAndWhite="1" r:id="rId1"/>
  <headerFooter>
    <oddFooter>&amp;CStrana &amp;P z &amp;N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115"/>
  <sheetViews>
    <sheetView showGridLines="0" workbookViewId="0">
      <pane ySplit="1" topLeftCell="A2" activePane="bottomLeft" state="frozen"/>
      <selection pane="bottomLeft"/>
    </sheetView>
  </sheetViews>
  <sheetFormatPr defaultRowHeight="15" x14ac:dyDescent="0.3"/>
  <cols>
    <col min="1" max="1" width="8.33203125" customWidth="1"/>
    <col min="2" max="2" width="1.6640625" customWidth="1"/>
    <col min="3" max="3" width="4.1640625" customWidth="1"/>
    <col min="4" max="4" width="4.33203125" customWidth="1"/>
    <col min="5" max="5" width="17.1640625" customWidth="1"/>
    <col min="6" max="6" width="75" customWidth="1"/>
    <col min="7" max="7" width="8.6640625" customWidth="1"/>
    <col min="8" max="8" width="11.1640625" customWidth="1"/>
    <col min="9" max="9" width="12.6640625" style="105" customWidth="1"/>
    <col min="10" max="10" width="23.5" customWidth="1"/>
    <col min="11" max="11" width="15.5" customWidth="1"/>
    <col min="19" max="19" width="8.1640625" customWidth="1"/>
    <col min="20" max="20" width="29.6640625" customWidth="1"/>
    <col min="21" max="21" width="16.33203125"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1" spans="1:70" ht="21.75" customHeight="1" x14ac:dyDescent="0.3">
      <c r="A1" s="16"/>
      <c r="B1" s="317"/>
      <c r="C1" s="317"/>
      <c r="D1" s="316" t="s">
        <v>1</v>
      </c>
      <c r="E1" s="317"/>
      <c r="F1" s="318" t="s">
        <v>582</v>
      </c>
      <c r="G1" s="323" t="s">
        <v>583</v>
      </c>
      <c r="H1" s="323"/>
      <c r="I1" s="324"/>
      <c r="J1" s="318" t="s">
        <v>584</v>
      </c>
      <c r="K1" s="316" t="s">
        <v>88</v>
      </c>
      <c r="L1" s="318" t="s">
        <v>585</v>
      </c>
      <c r="M1" s="318"/>
      <c r="N1" s="318"/>
      <c r="O1" s="318"/>
      <c r="P1" s="318"/>
      <c r="Q1" s="318"/>
      <c r="R1" s="318"/>
      <c r="S1" s="318"/>
      <c r="T1" s="318"/>
      <c r="U1" s="314"/>
      <c r="V1" s="314"/>
      <c r="W1" s="16"/>
      <c r="X1" s="16"/>
      <c r="Y1" s="16"/>
      <c r="Z1" s="16"/>
      <c r="AA1" s="16"/>
      <c r="AB1" s="16"/>
      <c r="AC1" s="16"/>
      <c r="AD1" s="16"/>
      <c r="AE1" s="16"/>
      <c r="AF1" s="16"/>
      <c r="AG1" s="16"/>
      <c r="AH1" s="16"/>
      <c r="AI1" s="16"/>
      <c r="AJ1" s="16"/>
      <c r="AK1" s="16"/>
      <c r="AL1" s="16"/>
      <c r="AM1" s="16"/>
      <c r="AN1" s="16"/>
      <c r="AO1" s="16"/>
      <c r="AP1" s="16"/>
      <c r="AQ1" s="16"/>
      <c r="AR1" s="16"/>
      <c r="AS1" s="16"/>
      <c r="AT1" s="16"/>
      <c r="AU1" s="16"/>
      <c r="AV1" s="16"/>
      <c r="AW1" s="16"/>
      <c r="AX1" s="16"/>
      <c r="AY1" s="16"/>
      <c r="AZ1" s="16"/>
      <c r="BA1" s="16"/>
      <c r="BB1" s="16"/>
      <c r="BC1" s="16"/>
      <c r="BD1" s="16"/>
      <c r="BE1" s="16"/>
      <c r="BF1" s="16"/>
      <c r="BG1" s="16"/>
      <c r="BH1" s="16"/>
      <c r="BI1" s="16"/>
      <c r="BJ1" s="16"/>
      <c r="BK1" s="16"/>
      <c r="BL1" s="16"/>
      <c r="BM1" s="16"/>
      <c r="BN1" s="16"/>
      <c r="BO1" s="16"/>
      <c r="BP1" s="16"/>
      <c r="BQ1" s="16"/>
      <c r="BR1" s="16"/>
    </row>
    <row r="2" spans="1:70" ht="36.950000000000003" customHeight="1" x14ac:dyDescent="0.3">
      <c r="L2" s="272"/>
      <c r="M2" s="272"/>
      <c r="N2" s="272"/>
      <c r="O2" s="272"/>
      <c r="P2" s="272"/>
      <c r="Q2" s="272"/>
      <c r="R2" s="272"/>
      <c r="S2" s="272"/>
      <c r="T2" s="272"/>
      <c r="U2" s="272"/>
      <c r="V2" s="272"/>
      <c r="AT2" s="18" t="s">
        <v>80</v>
      </c>
    </row>
    <row r="3" spans="1:70" ht="6.95" customHeight="1" x14ac:dyDescent="0.3">
      <c r="B3" s="19"/>
      <c r="C3" s="20"/>
      <c r="D3" s="20"/>
      <c r="E3" s="20"/>
      <c r="F3" s="20"/>
      <c r="G3" s="20"/>
      <c r="H3" s="20"/>
      <c r="I3" s="106"/>
      <c r="J3" s="20"/>
      <c r="K3" s="21"/>
      <c r="AT3" s="18" t="s">
        <v>81</v>
      </c>
    </row>
    <row r="4" spans="1:70" ht="36.950000000000003" customHeight="1" x14ac:dyDescent="0.3">
      <c r="B4" s="22"/>
      <c r="C4" s="23"/>
      <c r="D4" s="24" t="s">
        <v>89</v>
      </c>
      <c r="E4" s="23"/>
      <c r="F4" s="23"/>
      <c r="G4" s="23"/>
      <c r="H4" s="23"/>
      <c r="I4" s="107"/>
      <c r="J4" s="23"/>
      <c r="K4" s="25"/>
      <c r="M4" s="26" t="s">
        <v>10</v>
      </c>
      <c r="AT4" s="18" t="s">
        <v>4</v>
      </c>
    </row>
    <row r="5" spans="1:70" ht="6.95" customHeight="1" x14ac:dyDescent="0.3">
      <c r="B5" s="22"/>
      <c r="C5" s="23"/>
      <c r="D5" s="23"/>
      <c r="E5" s="23"/>
      <c r="F5" s="23"/>
      <c r="G5" s="23"/>
      <c r="H5" s="23"/>
      <c r="I5" s="107"/>
      <c r="J5" s="23"/>
      <c r="K5" s="25"/>
    </row>
    <row r="6" spans="1:70" x14ac:dyDescent="0.3">
      <c r="B6" s="22"/>
      <c r="C6" s="23"/>
      <c r="D6" s="31" t="s">
        <v>16</v>
      </c>
      <c r="E6" s="23"/>
      <c r="F6" s="23"/>
      <c r="G6" s="23"/>
      <c r="H6" s="23"/>
      <c r="I6" s="107"/>
      <c r="J6" s="23"/>
      <c r="K6" s="25"/>
    </row>
    <row r="7" spans="1:70" ht="22.5" customHeight="1" x14ac:dyDescent="0.3">
      <c r="B7" s="22"/>
      <c r="C7" s="23"/>
      <c r="D7" s="23"/>
      <c r="E7" s="310" t="str">
        <f>'Rekapitulace stavby'!K6</f>
        <v>Polní cesty C1 a C487 Dvory</v>
      </c>
      <c r="F7" s="276"/>
      <c r="G7" s="276"/>
      <c r="H7" s="276"/>
      <c r="I7" s="107"/>
      <c r="J7" s="23"/>
      <c r="K7" s="25"/>
    </row>
    <row r="8" spans="1:70" s="1" customFormat="1" x14ac:dyDescent="0.3">
      <c r="B8" s="35"/>
      <c r="C8" s="36"/>
      <c r="D8" s="31" t="s">
        <v>90</v>
      </c>
      <c r="E8" s="36"/>
      <c r="F8" s="36"/>
      <c r="G8" s="36"/>
      <c r="H8" s="36"/>
      <c r="I8" s="108"/>
      <c r="J8" s="36"/>
      <c r="K8" s="39"/>
    </row>
    <row r="9" spans="1:70" s="1" customFormat="1" ht="36.950000000000003" customHeight="1" x14ac:dyDescent="0.3">
      <c r="B9" s="35"/>
      <c r="C9" s="36"/>
      <c r="D9" s="36"/>
      <c r="E9" s="311" t="s">
        <v>91</v>
      </c>
      <c r="F9" s="283"/>
      <c r="G9" s="283"/>
      <c r="H9" s="283"/>
      <c r="I9" s="108"/>
      <c r="J9" s="36"/>
      <c r="K9" s="39"/>
    </row>
    <row r="10" spans="1:70" s="1" customFormat="1" ht="13.5" x14ac:dyDescent="0.3">
      <c r="B10" s="35"/>
      <c r="C10" s="36"/>
      <c r="D10" s="36"/>
      <c r="E10" s="36"/>
      <c r="F10" s="36"/>
      <c r="G10" s="36"/>
      <c r="H10" s="36"/>
      <c r="I10" s="108"/>
      <c r="J10" s="36"/>
      <c r="K10" s="39"/>
    </row>
    <row r="11" spans="1:70" s="1" customFormat="1" ht="14.45" customHeight="1" x14ac:dyDescent="0.3">
      <c r="B11" s="35"/>
      <c r="C11" s="36"/>
      <c r="D11" s="31" t="s">
        <v>19</v>
      </c>
      <c r="E11" s="36"/>
      <c r="F11" s="29" t="s">
        <v>20</v>
      </c>
      <c r="G11" s="36"/>
      <c r="H11" s="36"/>
      <c r="I11" s="109" t="s">
        <v>21</v>
      </c>
      <c r="J11" s="29" t="s">
        <v>20</v>
      </c>
      <c r="K11" s="39"/>
    </row>
    <row r="12" spans="1:70" s="1" customFormat="1" ht="14.45" customHeight="1" x14ac:dyDescent="0.3">
      <c r="B12" s="35"/>
      <c r="C12" s="36"/>
      <c r="D12" s="31" t="s">
        <v>23</v>
      </c>
      <c r="E12" s="36"/>
      <c r="F12" s="29" t="s">
        <v>92</v>
      </c>
      <c r="G12" s="36"/>
      <c r="H12" s="36"/>
      <c r="I12" s="109" t="s">
        <v>25</v>
      </c>
      <c r="J12" s="110" t="str">
        <f>'Rekapitulace stavby'!AN8</f>
        <v>15. 11. 2016</v>
      </c>
      <c r="K12" s="39"/>
    </row>
    <row r="13" spans="1:70" s="1" customFormat="1" ht="10.9" customHeight="1" x14ac:dyDescent="0.3">
      <c r="B13" s="35"/>
      <c r="C13" s="36"/>
      <c r="D13" s="36"/>
      <c r="E13" s="36"/>
      <c r="F13" s="36"/>
      <c r="G13" s="36"/>
      <c r="H13" s="36"/>
      <c r="I13" s="108"/>
      <c r="J13" s="36"/>
      <c r="K13" s="39"/>
    </row>
    <row r="14" spans="1:70" s="1" customFormat="1" ht="14.45" customHeight="1" x14ac:dyDescent="0.3">
      <c r="B14" s="35"/>
      <c r="C14" s="36"/>
      <c r="D14" s="31" t="s">
        <v>29</v>
      </c>
      <c r="E14" s="36"/>
      <c r="F14" s="36"/>
      <c r="G14" s="36"/>
      <c r="H14" s="36"/>
      <c r="I14" s="109" t="s">
        <v>30</v>
      </c>
      <c r="J14" s="29" t="str">
        <f>IF('Rekapitulace stavby'!AN10="","",'Rekapitulace stavby'!AN10)</f>
        <v/>
      </c>
      <c r="K14" s="39"/>
    </row>
    <row r="15" spans="1:70" s="1" customFormat="1" ht="18" customHeight="1" x14ac:dyDescent="0.3">
      <c r="B15" s="35"/>
      <c r="C15" s="36"/>
      <c r="D15" s="36"/>
      <c r="E15" s="29" t="str">
        <f>IF('Rekapitulace stavby'!E11="","",'Rekapitulace stavby'!E11)</f>
        <v>Česká republika - Státní pozemkový úřad</v>
      </c>
      <c r="F15" s="36"/>
      <c r="G15" s="36"/>
      <c r="H15" s="36"/>
      <c r="I15" s="109" t="s">
        <v>32</v>
      </c>
      <c r="J15" s="29" t="str">
        <f>IF('Rekapitulace stavby'!AN11="","",'Rekapitulace stavby'!AN11)</f>
        <v/>
      </c>
      <c r="K15" s="39"/>
    </row>
    <row r="16" spans="1:70" s="1" customFormat="1" ht="6.95" customHeight="1" x14ac:dyDescent="0.3">
      <c r="B16" s="35"/>
      <c r="C16" s="36"/>
      <c r="D16" s="36"/>
      <c r="E16" s="36"/>
      <c r="F16" s="36"/>
      <c r="G16" s="36"/>
      <c r="H16" s="36"/>
      <c r="I16" s="108"/>
      <c r="J16" s="36"/>
      <c r="K16" s="39"/>
    </row>
    <row r="17" spans="2:11" s="1" customFormat="1" ht="14.45" customHeight="1" x14ac:dyDescent="0.3">
      <c r="B17" s="35"/>
      <c r="C17" s="36"/>
      <c r="D17" s="31" t="s">
        <v>33</v>
      </c>
      <c r="E17" s="36"/>
      <c r="F17" s="36"/>
      <c r="G17" s="36"/>
      <c r="H17" s="36"/>
      <c r="I17" s="109" t="s">
        <v>30</v>
      </c>
      <c r="J17" s="29" t="str">
        <f>IF('Rekapitulace stavby'!AN13="Vyplň údaj","",IF('Rekapitulace stavby'!AN13="","",'Rekapitulace stavby'!AN13))</f>
        <v/>
      </c>
      <c r="K17" s="39"/>
    </row>
    <row r="18" spans="2:11" s="1" customFormat="1" ht="18" customHeight="1" x14ac:dyDescent="0.3">
      <c r="B18" s="35"/>
      <c r="C18" s="36"/>
      <c r="D18" s="36"/>
      <c r="E18" s="29" t="str">
        <f>IF('Rekapitulace stavby'!E14="Vyplň údaj","",IF('Rekapitulace stavby'!E14="","",'Rekapitulace stavby'!E14))</f>
        <v/>
      </c>
      <c r="F18" s="36"/>
      <c r="G18" s="36"/>
      <c r="H18" s="36"/>
      <c r="I18" s="109" t="s">
        <v>32</v>
      </c>
      <c r="J18" s="29" t="str">
        <f>IF('Rekapitulace stavby'!AN14="Vyplň údaj","",IF('Rekapitulace stavby'!AN14="","",'Rekapitulace stavby'!AN14))</f>
        <v/>
      </c>
      <c r="K18" s="39"/>
    </row>
    <row r="19" spans="2:11" s="1" customFormat="1" ht="6.95" customHeight="1" x14ac:dyDescent="0.3">
      <c r="B19" s="35"/>
      <c r="C19" s="36"/>
      <c r="D19" s="36"/>
      <c r="E19" s="36"/>
      <c r="F19" s="36"/>
      <c r="G19" s="36"/>
      <c r="H19" s="36"/>
      <c r="I19" s="108"/>
      <c r="J19" s="36"/>
      <c r="K19" s="39"/>
    </row>
    <row r="20" spans="2:11" s="1" customFormat="1" ht="14.45" customHeight="1" x14ac:dyDescent="0.3">
      <c r="B20" s="35"/>
      <c r="C20" s="36"/>
      <c r="D20" s="31" t="s">
        <v>35</v>
      </c>
      <c r="E20" s="36"/>
      <c r="F20" s="36"/>
      <c r="G20" s="36"/>
      <c r="H20" s="36"/>
      <c r="I20" s="109" t="s">
        <v>30</v>
      </c>
      <c r="J20" s="29" t="str">
        <f>IF('Rekapitulace stavby'!AN16="","",'Rekapitulace stavby'!AN16)</f>
        <v/>
      </c>
      <c r="K20" s="39"/>
    </row>
    <row r="21" spans="2:11" s="1" customFormat="1" ht="18" customHeight="1" x14ac:dyDescent="0.3">
      <c r="B21" s="35"/>
      <c r="C21" s="36"/>
      <c r="D21" s="36"/>
      <c r="E21" s="29" t="str">
        <f>IF('Rekapitulace stavby'!E17="","",'Rekapitulace stavby'!E17)</f>
        <v>Ing. Roman Fišer</v>
      </c>
      <c r="F21" s="36"/>
      <c r="G21" s="36"/>
      <c r="H21" s="36"/>
      <c r="I21" s="109" t="s">
        <v>32</v>
      </c>
      <c r="J21" s="29" t="str">
        <f>IF('Rekapitulace stavby'!AN17="","",'Rekapitulace stavby'!AN17)</f>
        <v/>
      </c>
      <c r="K21" s="39"/>
    </row>
    <row r="22" spans="2:11" s="1" customFormat="1" ht="6.95" customHeight="1" x14ac:dyDescent="0.3">
      <c r="B22" s="35"/>
      <c r="C22" s="36"/>
      <c r="D22" s="36"/>
      <c r="E22" s="36"/>
      <c r="F22" s="36"/>
      <c r="G22" s="36"/>
      <c r="H22" s="36"/>
      <c r="I22" s="108"/>
      <c r="J22" s="36"/>
      <c r="K22" s="39"/>
    </row>
    <row r="23" spans="2:11" s="1" customFormat="1" ht="14.45" customHeight="1" x14ac:dyDescent="0.3">
      <c r="B23" s="35"/>
      <c r="C23" s="36"/>
      <c r="D23" s="31" t="s">
        <v>38</v>
      </c>
      <c r="E23" s="36"/>
      <c r="F23" s="36"/>
      <c r="G23" s="36"/>
      <c r="H23" s="36"/>
      <c r="I23" s="108"/>
      <c r="J23" s="36"/>
      <c r="K23" s="39"/>
    </row>
    <row r="24" spans="2:11" s="6" customFormat="1" ht="22.5" customHeight="1" x14ac:dyDescent="0.3">
      <c r="B24" s="111"/>
      <c r="C24" s="112"/>
      <c r="D24" s="112"/>
      <c r="E24" s="279" t="s">
        <v>20</v>
      </c>
      <c r="F24" s="312"/>
      <c r="G24" s="312"/>
      <c r="H24" s="312"/>
      <c r="I24" s="113"/>
      <c r="J24" s="112"/>
      <c r="K24" s="114"/>
    </row>
    <row r="25" spans="2:11" s="1" customFormat="1" ht="6.95" customHeight="1" x14ac:dyDescent="0.3">
      <c r="B25" s="35"/>
      <c r="C25" s="36"/>
      <c r="D25" s="36"/>
      <c r="E25" s="36"/>
      <c r="F25" s="36"/>
      <c r="G25" s="36"/>
      <c r="H25" s="36"/>
      <c r="I25" s="108"/>
      <c r="J25" s="36"/>
      <c r="K25" s="39"/>
    </row>
    <row r="26" spans="2:11" s="1" customFormat="1" ht="6.95" customHeight="1" x14ac:dyDescent="0.3">
      <c r="B26" s="35"/>
      <c r="C26" s="36"/>
      <c r="D26" s="80"/>
      <c r="E26" s="80"/>
      <c r="F26" s="80"/>
      <c r="G26" s="80"/>
      <c r="H26" s="80"/>
      <c r="I26" s="115"/>
      <c r="J26" s="80"/>
      <c r="K26" s="116"/>
    </row>
    <row r="27" spans="2:11" s="1" customFormat="1" ht="25.35" customHeight="1" x14ac:dyDescent="0.3">
      <c r="B27" s="35"/>
      <c r="C27" s="36"/>
      <c r="D27" s="117" t="s">
        <v>39</v>
      </c>
      <c r="E27" s="36"/>
      <c r="F27" s="36"/>
      <c r="G27" s="36"/>
      <c r="H27" s="36"/>
      <c r="I27" s="108"/>
      <c r="J27" s="118">
        <f>ROUND(J78,2)</f>
        <v>0</v>
      </c>
      <c r="K27" s="39"/>
    </row>
    <row r="28" spans="2:11" s="1" customFormat="1" ht="6.95" customHeight="1" x14ac:dyDescent="0.3">
      <c r="B28" s="35"/>
      <c r="C28" s="36"/>
      <c r="D28" s="80"/>
      <c r="E28" s="80"/>
      <c r="F28" s="80"/>
      <c r="G28" s="80"/>
      <c r="H28" s="80"/>
      <c r="I28" s="115"/>
      <c r="J28" s="80"/>
      <c r="K28" s="116"/>
    </row>
    <row r="29" spans="2:11" s="1" customFormat="1" ht="14.45" customHeight="1" x14ac:dyDescent="0.3">
      <c r="B29" s="35"/>
      <c r="C29" s="36"/>
      <c r="D29" s="36"/>
      <c r="E29" s="36"/>
      <c r="F29" s="40" t="s">
        <v>41</v>
      </c>
      <c r="G29" s="36"/>
      <c r="H29" s="36"/>
      <c r="I29" s="119" t="s">
        <v>40</v>
      </c>
      <c r="J29" s="40" t="s">
        <v>42</v>
      </c>
      <c r="K29" s="39"/>
    </row>
    <row r="30" spans="2:11" s="1" customFormat="1" ht="14.45" customHeight="1" x14ac:dyDescent="0.3">
      <c r="B30" s="35"/>
      <c r="C30" s="36"/>
      <c r="D30" s="43" t="s">
        <v>43</v>
      </c>
      <c r="E30" s="43" t="s">
        <v>44</v>
      </c>
      <c r="F30" s="120">
        <f>ROUND(SUM(BE78:BE114), 2)</f>
        <v>0</v>
      </c>
      <c r="G30" s="36"/>
      <c r="H30" s="36"/>
      <c r="I30" s="121">
        <v>0.21</v>
      </c>
      <c r="J30" s="120">
        <f>ROUND(ROUND((SUM(BE78:BE114)), 2)*I30, 2)</f>
        <v>0</v>
      </c>
      <c r="K30" s="39"/>
    </row>
    <row r="31" spans="2:11" s="1" customFormat="1" ht="14.45" customHeight="1" x14ac:dyDescent="0.3">
      <c r="B31" s="35"/>
      <c r="C31" s="36"/>
      <c r="D31" s="36"/>
      <c r="E31" s="43" t="s">
        <v>45</v>
      </c>
      <c r="F31" s="120">
        <f>ROUND(SUM(BF78:BF114), 2)</f>
        <v>0</v>
      </c>
      <c r="G31" s="36"/>
      <c r="H31" s="36"/>
      <c r="I31" s="121">
        <v>0.15</v>
      </c>
      <c r="J31" s="120">
        <f>ROUND(ROUND((SUM(BF78:BF114)), 2)*I31, 2)</f>
        <v>0</v>
      </c>
      <c r="K31" s="39"/>
    </row>
    <row r="32" spans="2:11" s="1" customFormat="1" ht="14.45" hidden="1" customHeight="1" x14ac:dyDescent="0.3">
      <c r="B32" s="35"/>
      <c r="C32" s="36"/>
      <c r="D32" s="36"/>
      <c r="E32" s="43" t="s">
        <v>46</v>
      </c>
      <c r="F32" s="120">
        <f>ROUND(SUM(BG78:BG114), 2)</f>
        <v>0</v>
      </c>
      <c r="G32" s="36"/>
      <c r="H32" s="36"/>
      <c r="I32" s="121">
        <v>0.21</v>
      </c>
      <c r="J32" s="120">
        <v>0</v>
      </c>
      <c r="K32" s="39"/>
    </row>
    <row r="33" spans="2:11" s="1" customFormat="1" ht="14.45" hidden="1" customHeight="1" x14ac:dyDescent="0.3">
      <c r="B33" s="35"/>
      <c r="C33" s="36"/>
      <c r="D33" s="36"/>
      <c r="E33" s="43" t="s">
        <v>47</v>
      </c>
      <c r="F33" s="120">
        <f>ROUND(SUM(BH78:BH114), 2)</f>
        <v>0</v>
      </c>
      <c r="G33" s="36"/>
      <c r="H33" s="36"/>
      <c r="I33" s="121">
        <v>0.15</v>
      </c>
      <c r="J33" s="120">
        <v>0</v>
      </c>
      <c r="K33" s="39"/>
    </row>
    <row r="34" spans="2:11" s="1" customFormat="1" ht="14.45" hidden="1" customHeight="1" x14ac:dyDescent="0.3">
      <c r="B34" s="35"/>
      <c r="C34" s="36"/>
      <c r="D34" s="36"/>
      <c r="E34" s="43" t="s">
        <v>48</v>
      </c>
      <c r="F34" s="120">
        <f>ROUND(SUM(BI78:BI114), 2)</f>
        <v>0</v>
      </c>
      <c r="G34" s="36"/>
      <c r="H34" s="36"/>
      <c r="I34" s="121">
        <v>0</v>
      </c>
      <c r="J34" s="120">
        <v>0</v>
      </c>
      <c r="K34" s="39"/>
    </row>
    <row r="35" spans="2:11" s="1" customFormat="1" ht="6.95" customHeight="1" x14ac:dyDescent="0.3">
      <c r="B35" s="35"/>
      <c r="C35" s="36"/>
      <c r="D35" s="36"/>
      <c r="E35" s="36"/>
      <c r="F35" s="36"/>
      <c r="G35" s="36"/>
      <c r="H35" s="36"/>
      <c r="I35" s="108"/>
      <c r="J35" s="36"/>
      <c r="K35" s="39"/>
    </row>
    <row r="36" spans="2:11" s="1" customFormat="1" ht="25.35" customHeight="1" x14ac:dyDescent="0.3">
      <c r="B36" s="35"/>
      <c r="C36" s="122"/>
      <c r="D36" s="123" t="s">
        <v>49</v>
      </c>
      <c r="E36" s="74"/>
      <c r="F36" s="74"/>
      <c r="G36" s="124" t="s">
        <v>50</v>
      </c>
      <c r="H36" s="125" t="s">
        <v>51</v>
      </c>
      <c r="I36" s="126"/>
      <c r="J36" s="127">
        <f>SUM(J27:J34)</f>
        <v>0</v>
      </c>
      <c r="K36" s="128"/>
    </row>
    <row r="37" spans="2:11" s="1" customFormat="1" ht="14.45" customHeight="1" x14ac:dyDescent="0.3">
      <c r="B37" s="50"/>
      <c r="C37" s="51"/>
      <c r="D37" s="51"/>
      <c r="E37" s="51"/>
      <c r="F37" s="51"/>
      <c r="G37" s="51"/>
      <c r="H37" s="51"/>
      <c r="I37" s="129"/>
      <c r="J37" s="51"/>
      <c r="K37" s="52"/>
    </row>
    <row r="41" spans="2:11" s="1" customFormat="1" ht="6.95" customHeight="1" x14ac:dyDescent="0.3">
      <c r="B41" s="130"/>
      <c r="C41" s="131"/>
      <c r="D41" s="131"/>
      <c r="E41" s="131"/>
      <c r="F41" s="131"/>
      <c r="G41" s="131"/>
      <c r="H41" s="131"/>
      <c r="I41" s="132"/>
      <c r="J41" s="131"/>
      <c r="K41" s="133"/>
    </row>
    <row r="42" spans="2:11" s="1" customFormat="1" ht="36.950000000000003" customHeight="1" x14ac:dyDescent="0.3">
      <c r="B42" s="35"/>
      <c r="C42" s="24" t="s">
        <v>93</v>
      </c>
      <c r="D42" s="36"/>
      <c r="E42" s="36"/>
      <c r="F42" s="36"/>
      <c r="G42" s="36"/>
      <c r="H42" s="36"/>
      <c r="I42" s="108"/>
      <c r="J42" s="36"/>
      <c r="K42" s="39"/>
    </row>
    <row r="43" spans="2:11" s="1" customFormat="1" ht="6.95" customHeight="1" x14ac:dyDescent="0.3">
      <c r="B43" s="35"/>
      <c r="C43" s="36"/>
      <c r="D43" s="36"/>
      <c r="E43" s="36"/>
      <c r="F43" s="36"/>
      <c r="G43" s="36"/>
      <c r="H43" s="36"/>
      <c r="I43" s="108"/>
      <c r="J43" s="36"/>
      <c r="K43" s="39"/>
    </row>
    <row r="44" spans="2:11" s="1" customFormat="1" ht="14.45" customHeight="1" x14ac:dyDescent="0.3">
      <c r="B44" s="35"/>
      <c r="C44" s="31" t="s">
        <v>16</v>
      </c>
      <c r="D44" s="36"/>
      <c r="E44" s="36"/>
      <c r="F44" s="36"/>
      <c r="G44" s="36"/>
      <c r="H44" s="36"/>
      <c r="I44" s="108"/>
      <c r="J44" s="36"/>
      <c r="K44" s="39"/>
    </row>
    <row r="45" spans="2:11" s="1" customFormat="1" ht="22.5" customHeight="1" x14ac:dyDescent="0.3">
      <c r="B45" s="35"/>
      <c r="C45" s="36"/>
      <c r="D45" s="36"/>
      <c r="E45" s="310" t="str">
        <f>E7</f>
        <v>Polní cesty C1 a C487 Dvory</v>
      </c>
      <c r="F45" s="283"/>
      <c r="G45" s="283"/>
      <c r="H45" s="283"/>
      <c r="I45" s="108"/>
      <c r="J45" s="36"/>
      <c r="K45" s="39"/>
    </row>
    <row r="46" spans="2:11" s="1" customFormat="1" ht="14.45" customHeight="1" x14ac:dyDescent="0.3">
      <c r="B46" s="35"/>
      <c r="C46" s="31" t="s">
        <v>90</v>
      </c>
      <c r="D46" s="36"/>
      <c r="E46" s="36"/>
      <c r="F46" s="36"/>
      <c r="G46" s="36"/>
      <c r="H46" s="36"/>
      <c r="I46" s="108"/>
      <c r="J46" s="36"/>
      <c r="K46" s="39"/>
    </row>
    <row r="47" spans="2:11" s="1" customFormat="1" ht="23.25" customHeight="1" x14ac:dyDescent="0.3">
      <c r="B47" s="35"/>
      <c r="C47" s="36"/>
      <c r="D47" s="36"/>
      <c r="E47" s="311" t="str">
        <f>E9</f>
        <v>SO 101.00 - VŠEOBECNÉ A PŘEDBĚŽNÉ POLOŽKY</v>
      </c>
      <c r="F47" s="283"/>
      <c r="G47" s="283"/>
      <c r="H47" s="283"/>
      <c r="I47" s="108"/>
      <c r="J47" s="36"/>
      <c r="K47" s="39"/>
    </row>
    <row r="48" spans="2:11" s="1" customFormat="1" ht="6.95" customHeight="1" x14ac:dyDescent="0.3">
      <c r="B48" s="35"/>
      <c r="C48" s="36"/>
      <c r="D48" s="36"/>
      <c r="E48" s="36"/>
      <c r="F48" s="36"/>
      <c r="G48" s="36"/>
      <c r="H48" s="36"/>
      <c r="I48" s="108"/>
      <c r="J48" s="36"/>
      <c r="K48" s="39"/>
    </row>
    <row r="49" spans="2:47" s="1" customFormat="1" ht="18" customHeight="1" x14ac:dyDescent="0.3">
      <c r="B49" s="35"/>
      <c r="C49" s="31" t="s">
        <v>23</v>
      </c>
      <c r="D49" s="36"/>
      <c r="E49" s="36"/>
      <c r="F49" s="29" t="str">
        <f>F12</f>
        <v xml:space="preserve"> </v>
      </c>
      <c r="G49" s="36"/>
      <c r="H49" s="36"/>
      <c r="I49" s="109" t="s">
        <v>25</v>
      </c>
      <c r="J49" s="110" t="str">
        <f>IF(J12="","",J12)</f>
        <v>15. 11. 2016</v>
      </c>
      <c r="K49" s="39"/>
    </row>
    <row r="50" spans="2:47" s="1" customFormat="1" ht="6.95" customHeight="1" x14ac:dyDescent="0.3">
      <c r="B50" s="35"/>
      <c r="C50" s="36"/>
      <c r="D50" s="36"/>
      <c r="E50" s="36"/>
      <c r="F50" s="36"/>
      <c r="G50" s="36"/>
      <c r="H50" s="36"/>
      <c r="I50" s="108"/>
      <c r="J50" s="36"/>
      <c r="K50" s="39"/>
    </row>
    <row r="51" spans="2:47" s="1" customFormat="1" x14ac:dyDescent="0.3">
      <c r="B51" s="35"/>
      <c r="C51" s="31" t="s">
        <v>29</v>
      </c>
      <c r="D51" s="36"/>
      <c r="E51" s="36"/>
      <c r="F51" s="29" t="str">
        <f>E15</f>
        <v>Česká republika - Státní pozemkový úřad</v>
      </c>
      <c r="G51" s="36"/>
      <c r="H51" s="36"/>
      <c r="I51" s="109" t="s">
        <v>35</v>
      </c>
      <c r="J51" s="29" t="str">
        <f>E21</f>
        <v>Ing. Roman Fišer</v>
      </c>
      <c r="K51" s="39"/>
    </row>
    <row r="52" spans="2:47" s="1" customFormat="1" ht="14.45" customHeight="1" x14ac:dyDescent="0.3">
      <c r="B52" s="35"/>
      <c r="C52" s="31" t="s">
        <v>33</v>
      </c>
      <c r="D52" s="36"/>
      <c r="E52" s="36"/>
      <c r="F52" s="29" t="str">
        <f>IF(E18="","",E18)</f>
        <v/>
      </c>
      <c r="G52" s="36"/>
      <c r="H52" s="36"/>
      <c r="I52" s="108"/>
      <c r="J52" s="36"/>
      <c r="K52" s="39"/>
    </row>
    <row r="53" spans="2:47" s="1" customFormat="1" ht="10.35" customHeight="1" x14ac:dyDescent="0.3">
      <c r="B53" s="35"/>
      <c r="C53" s="36"/>
      <c r="D53" s="36"/>
      <c r="E53" s="36"/>
      <c r="F53" s="36"/>
      <c r="G53" s="36"/>
      <c r="H53" s="36"/>
      <c r="I53" s="108"/>
      <c r="J53" s="36"/>
      <c r="K53" s="39"/>
    </row>
    <row r="54" spans="2:47" s="1" customFormat="1" ht="29.25" customHeight="1" x14ac:dyDescent="0.3">
      <c r="B54" s="35"/>
      <c r="C54" s="134" t="s">
        <v>94</v>
      </c>
      <c r="D54" s="122"/>
      <c r="E54" s="122"/>
      <c r="F54" s="122"/>
      <c r="G54" s="122"/>
      <c r="H54" s="122"/>
      <c r="I54" s="135"/>
      <c r="J54" s="136" t="s">
        <v>95</v>
      </c>
      <c r="K54" s="137"/>
    </row>
    <row r="55" spans="2:47" s="1" customFormat="1" ht="10.35" customHeight="1" x14ac:dyDescent="0.3">
      <c r="B55" s="35"/>
      <c r="C55" s="36"/>
      <c r="D55" s="36"/>
      <c r="E55" s="36"/>
      <c r="F55" s="36"/>
      <c r="G55" s="36"/>
      <c r="H55" s="36"/>
      <c r="I55" s="108"/>
      <c r="J55" s="36"/>
      <c r="K55" s="39"/>
    </row>
    <row r="56" spans="2:47" s="1" customFormat="1" ht="29.25" customHeight="1" x14ac:dyDescent="0.3">
      <c r="B56" s="35"/>
      <c r="C56" s="138" t="s">
        <v>96</v>
      </c>
      <c r="D56" s="36"/>
      <c r="E56" s="36"/>
      <c r="F56" s="36"/>
      <c r="G56" s="36"/>
      <c r="H56" s="36"/>
      <c r="I56" s="108"/>
      <c r="J56" s="118">
        <f>J78</f>
        <v>0</v>
      </c>
      <c r="K56" s="39"/>
      <c r="AU56" s="18" t="s">
        <v>97</v>
      </c>
    </row>
    <row r="57" spans="2:47" s="7" customFormat="1" ht="24.95" customHeight="1" x14ac:dyDescent="0.3">
      <c r="B57" s="139"/>
      <c r="C57" s="140"/>
      <c r="D57" s="141" t="s">
        <v>98</v>
      </c>
      <c r="E57" s="142"/>
      <c r="F57" s="142"/>
      <c r="G57" s="142"/>
      <c r="H57" s="142"/>
      <c r="I57" s="143"/>
      <c r="J57" s="144">
        <f>J79</f>
        <v>0</v>
      </c>
      <c r="K57" s="145"/>
    </row>
    <row r="58" spans="2:47" s="8" customFormat="1" ht="19.899999999999999" customHeight="1" x14ac:dyDescent="0.3">
      <c r="B58" s="146"/>
      <c r="C58" s="147"/>
      <c r="D58" s="148" t="s">
        <v>99</v>
      </c>
      <c r="E58" s="149"/>
      <c r="F58" s="149"/>
      <c r="G58" s="149"/>
      <c r="H58" s="149"/>
      <c r="I58" s="150"/>
      <c r="J58" s="151">
        <f>J80</f>
        <v>0</v>
      </c>
      <c r="K58" s="152"/>
    </row>
    <row r="59" spans="2:47" s="1" customFormat="1" ht="21.75" customHeight="1" x14ac:dyDescent="0.3">
      <c r="B59" s="35"/>
      <c r="C59" s="36"/>
      <c r="D59" s="36"/>
      <c r="E59" s="36"/>
      <c r="F59" s="36"/>
      <c r="G59" s="36"/>
      <c r="H59" s="36"/>
      <c r="I59" s="108"/>
      <c r="J59" s="36"/>
      <c r="K59" s="39"/>
    </row>
    <row r="60" spans="2:47" s="1" customFormat="1" ht="6.95" customHeight="1" x14ac:dyDescent="0.3">
      <c r="B60" s="50"/>
      <c r="C60" s="51"/>
      <c r="D60" s="51"/>
      <c r="E60" s="51"/>
      <c r="F60" s="51"/>
      <c r="G60" s="51"/>
      <c r="H60" s="51"/>
      <c r="I60" s="129"/>
      <c r="J60" s="51"/>
      <c r="K60" s="52"/>
    </row>
    <row r="64" spans="2:47" s="1" customFormat="1" ht="6.95" customHeight="1" x14ac:dyDescent="0.3">
      <c r="B64" s="53"/>
      <c r="C64" s="54"/>
      <c r="D64" s="54"/>
      <c r="E64" s="54"/>
      <c r="F64" s="54"/>
      <c r="G64" s="54"/>
      <c r="H64" s="54"/>
      <c r="I64" s="132"/>
      <c r="J64" s="54"/>
      <c r="K64" s="54"/>
      <c r="L64" s="55"/>
    </row>
    <row r="65" spans="2:63" s="1" customFormat="1" ht="36.950000000000003" customHeight="1" x14ac:dyDescent="0.3">
      <c r="B65" s="35"/>
      <c r="C65" s="56" t="s">
        <v>100</v>
      </c>
      <c r="D65" s="57"/>
      <c r="E65" s="57"/>
      <c r="F65" s="57"/>
      <c r="G65" s="57"/>
      <c r="H65" s="57"/>
      <c r="I65" s="153"/>
      <c r="J65" s="57"/>
      <c r="K65" s="57"/>
      <c r="L65" s="55"/>
    </row>
    <row r="66" spans="2:63" s="1" customFormat="1" ht="6.95" customHeight="1" x14ac:dyDescent="0.3">
      <c r="B66" s="35"/>
      <c r="C66" s="57"/>
      <c r="D66" s="57"/>
      <c r="E66" s="57"/>
      <c r="F66" s="57"/>
      <c r="G66" s="57"/>
      <c r="H66" s="57"/>
      <c r="I66" s="153"/>
      <c r="J66" s="57"/>
      <c r="K66" s="57"/>
      <c r="L66" s="55"/>
    </row>
    <row r="67" spans="2:63" s="1" customFormat="1" ht="14.45" customHeight="1" x14ac:dyDescent="0.3">
      <c r="B67" s="35"/>
      <c r="C67" s="59" t="s">
        <v>16</v>
      </c>
      <c r="D67" s="57"/>
      <c r="E67" s="57"/>
      <c r="F67" s="57"/>
      <c r="G67" s="57"/>
      <c r="H67" s="57"/>
      <c r="I67" s="153"/>
      <c r="J67" s="57"/>
      <c r="K67" s="57"/>
      <c r="L67" s="55"/>
    </row>
    <row r="68" spans="2:63" s="1" customFormat="1" ht="22.5" customHeight="1" x14ac:dyDescent="0.3">
      <c r="B68" s="35"/>
      <c r="C68" s="57"/>
      <c r="D68" s="57"/>
      <c r="E68" s="313" t="str">
        <f>E7</f>
        <v>Polní cesty C1 a C487 Dvory</v>
      </c>
      <c r="F68" s="294"/>
      <c r="G68" s="294"/>
      <c r="H68" s="294"/>
      <c r="I68" s="153"/>
      <c r="J68" s="57"/>
      <c r="K68" s="57"/>
      <c r="L68" s="55"/>
    </row>
    <row r="69" spans="2:63" s="1" customFormat="1" ht="14.45" customHeight="1" x14ac:dyDescent="0.3">
      <c r="B69" s="35"/>
      <c r="C69" s="59" t="s">
        <v>90</v>
      </c>
      <c r="D69" s="57"/>
      <c r="E69" s="57"/>
      <c r="F69" s="57"/>
      <c r="G69" s="57"/>
      <c r="H69" s="57"/>
      <c r="I69" s="153"/>
      <c r="J69" s="57"/>
      <c r="K69" s="57"/>
      <c r="L69" s="55"/>
    </row>
    <row r="70" spans="2:63" s="1" customFormat="1" ht="23.25" customHeight="1" x14ac:dyDescent="0.3">
      <c r="B70" s="35"/>
      <c r="C70" s="57"/>
      <c r="D70" s="57"/>
      <c r="E70" s="291" t="str">
        <f>E9</f>
        <v>SO 101.00 - VŠEOBECNÉ A PŘEDBĚŽNÉ POLOŽKY</v>
      </c>
      <c r="F70" s="294"/>
      <c r="G70" s="294"/>
      <c r="H70" s="294"/>
      <c r="I70" s="153"/>
      <c r="J70" s="57"/>
      <c r="K70" s="57"/>
      <c r="L70" s="55"/>
    </row>
    <row r="71" spans="2:63" s="1" customFormat="1" ht="6.95" customHeight="1" x14ac:dyDescent="0.3">
      <c r="B71" s="35"/>
      <c r="C71" s="57"/>
      <c r="D71" s="57"/>
      <c r="E71" s="57"/>
      <c r="F71" s="57"/>
      <c r="G71" s="57"/>
      <c r="H71" s="57"/>
      <c r="I71" s="153"/>
      <c r="J71" s="57"/>
      <c r="K71" s="57"/>
      <c r="L71" s="55"/>
    </row>
    <row r="72" spans="2:63" s="1" customFormat="1" ht="18" customHeight="1" x14ac:dyDescent="0.3">
      <c r="B72" s="35"/>
      <c r="C72" s="59" t="s">
        <v>23</v>
      </c>
      <c r="D72" s="57"/>
      <c r="E72" s="57"/>
      <c r="F72" s="154" t="str">
        <f>F12</f>
        <v xml:space="preserve"> </v>
      </c>
      <c r="G72" s="57"/>
      <c r="H72" s="57"/>
      <c r="I72" s="155" t="s">
        <v>25</v>
      </c>
      <c r="J72" s="67" t="str">
        <f>IF(J12="","",J12)</f>
        <v>15. 11. 2016</v>
      </c>
      <c r="K72" s="57"/>
      <c r="L72" s="55"/>
    </row>
    <row r="73" spans="2:63" s="1" customFormat="1" ht="6.95" customHeight="1" x14ac:dyDescent="0.3">
      <c r="B73" s="35"/>
      <c r="C73" s="57"/>
      <c r="D73" s="57"/>
      <c r="E73" s="57"/>
      <c r="F73" s="57"/>
      <c r="G73" s="57"/>
      <c r="H73" s="57"/>
      <c r="I73" s="153"/>
      <c r="J73" s="57"/>
      <c r="K73" s="57"/>
      <c r="L73" s="55"/>
    </row>
    <row r="74" spans="2:63" s="1" customFormat="1" x14ac:dyDescent="0.3">
      <c r="B74" s="35"/>
      <c r="C74" s="59" t="s">
        <v>29</v>
      </c>
      <c r="D74" s="57"/>
      <c r="E74" s="57"/>
      <c r="F74" s="154" t="str">
        <f>E15</f>
        <v>Česká republika - Státní pozemkový úřad</v>
      </c>
      <c r="G74" s="57"/>
      <c r="H74" s="57"/>
      <c r="I74" s="155" t="s">
        <v>35</v>
      </c>
      <c r="J74" s="154" t="str">
        <f>E21</f>
        <v>Ing. Roman Fišer</v>
      </c>
      <c r="K74" s="57"/>
      <c r="L74" s="55"/>
    </row>
    <row r="75" spans="2:63" s="1" customFormat="1" ht="14.45" customHeight="1" x14ac:dyDescent="0.3">
      <c r="B75" s="35"/>
      <c r="C75" s="59" t="s">
        <v>33</v>
      </c>
      <c r="D75" s="57"/>
      <c r="E75" s="57"/>
      <c r="F75" s="154" t="str">
        <f>IF(E18="","",E18)</f>
        <v/>
      </c>
      <c r="G75" s="57"/>
      <c r="H75" s="57"/>
      <c r="I75" s="153"/>
      <c r="J75" s="57"/>
      <c r="K75" s="57"/>
      <c r="L75" s="55"/>
    </row>
    <row r="76" spans="2:63" s="1" customFormat="1" ht="10.35" customHeight="1" x14ac:dyDescent="0.3">
      <c r="B76" s="35"/>
      <c r="C76" s="57"/>
      <c r="D76" s="57"/>
      <c r="E76" s="57"/>
      <c r="F76" s="57"/>
      <c r="G76" s="57"/>
      <c r="H76" s="57"/>
      <c r="I76" s="153"/>
      <c r="J76" s="57"/>
      <c r="K76" s="57"/>
      <c r="L76" s="55"/>
    </row>
    <row r="77" spans="2:63" s="9" customFormat="1" ht="29.25" customHeight="1" x14ac:dyDescent="0.3">
      <c r="B77" s="156"/>
      <c r="C77" s="157" t="s">
        <v>101</v>
      </c>
      <c r="D77" s="158" t="s">
        <v>58</v>
      </c>
      <c r="E77" s="158" t="s">
        <v>54</v>
      </c>
      <c r="F77" s="158" t="s">
        <v>102</v>
      </c>
      <c r="G77" s="158" t="s">
        <v>103</v>
      </c>
      <c r="H77" s="158" t="s">
        <v>104</v>
      </c>
      <c r="I77" s="159" t="s">
        <v>105</v>
      </c>
      <c r="J77" s="158" t="s">
        <v>95</v>
      </c>
      <c r="K77" s="160" t="s">
        <v>106</v>
      </c>
      <c r="L77" s="161"/>
      <c r="M77" s="76" t="s">
        <v>107</v>
      </c>
      <c r="N77" s="77" t="s">
        <v>43</v>
      </c>
      <c r="O77" s="77" t="s">
        <v>108</v>
      </c>
      <c r="P77" s="77" t="s">
        <v>109</v>
      </c>
      <c r="Q77" s="77" t="s">
        <v>110</v>
      </c>
      <c r="R77" s="77" t="s">
        <v>111</v>
      </c>
      <c r="S77" s="77" t="s">
        <v>112</v>
      </c>
      <c r="T77" s="78" t="s">
        <v>113</v>
      </c>
    </row>
    <row r="78" spans="2:63" s="1" customFormat="1" ht="29.25" customHeight="1" x14ac:dyDescent="0.35">
      <c r="B78" s="35"/>
      <c r="C78" s="82" t="s">
        <v>96</v>
      </c>
      <c r="D78" s="57"/>
      <c r="E78" s="57"/>
      <c r="F78" s="57"/>
      <c r="G78" s="57"/>
      <c r="H78" s="57"/>
      <c r="I78" s="153"/>
      <c r="J78" s="162">
        <f>BK78</f>
        <v>0</v>
      </c>
      <c r="K78" s="57"/>
      <c r="L78" s="55"/>
      <c r="M78" s="79"/>
      <c r="N78" s="80"/>
      <c r="O78" s="80"/>
      <c r="P78" s="163">
        <f>P79</f>
        <v>0</v>
      </c>
      <c r="Q78" s="80"/>
      <c r="R78" s="163">
        <f>R79</f>
        <v>0</v>
      </c>
      <c r="S78" s="80"/>
      <c r="T78" s="164">
        <f>T79</f>
        <v>0</v>
      </c>
      <c r="AT78" s="18" t="s">
        <v>72</v>
      </c>
      <c r="AU78" s="18" t="s">
        <v>97</v>
      </c>
      <c r="BK78" s="165">
        <f>BK79</f>
        <v>0</v>
      </c>
    </row>
    <row r="79" spans="2:63" s="10" customFormat="1" ht="37.35" customHeight="1" x14ac:dyDescent="0.35">
      <c r="B79" s="166"/>
      <c r="C79" s="167"/>
      <c r="D79" s="168" t="s">
        <v>72</v>
      </c>
      <c r="E79" s="169" t="s">
        <v>114</v>
      </c>
      <c r="F79" s="169" t="s">
        <v>115</v>
      </c>
      <c r="G79" s="167"/>
      <c r="H79" s="167"/>
      <c r="I79" s="170"/>
      <c r="J79" s="171">
        <f>BK79</f>
        <v>0</v>
      </c>
      <c r="K79" s="167"/>
      <c r="L79" s="172"/>
      <c r="M79" s="173"/>
      <c r="N79" s="174"/>
      <c r="O79" s="174"/>
      <c r="P79" s="175">
        <f>P80</f>
        <v>0</v>
      </c>
      <c r="Q79" s="174"/>
      <c r="R79" s="175">
        <f>R80</f>
        <v>0</v>
      </c>
      <c r="S79" s="174"/>
      <c r="T79" s="176">
        <f>T80</f>
        <v>0</v>
      </c>
      <c r="AR79" s="177" t="s">
        <v>116</v>
      </c>
      <c r="AT79" s="178" t="s">
        <v>72</v>
      </c>
      <c r="AU79" s="178" t="s">
        <v>73</v>
      </c>
      <c r="AY79" s="177" t="s">
        <v>117</v>
      </c>
      <c r="BK79" s="179">
        <f>BK80</f>
        <v>0</v>
      </c>
    </row>
    <row r="80" spans="2:63" s="10" customFormat="1" ht="19.899999999999999" customHeight="1" x14ac:dyDescent="0.3">
      <c r="B80" s="166"/>
      <c r="C80" s="167"/>
      <c r="D80" s="180" t="s">
        <v>72</v>
      </c>
      <c r="E80" s="181" t="s">
        <v>118</v>
      </c>
      <c r="F80" s="181" t="s">
        <v>115</v>
      </c>
      <c r="G80" s="167"/>
      <c r="H80" s="167"/>
      <c r="I80" s="170"/>
      <c r="J80" s="182">
        <f>BK80</f>
        <v>0</v>
      </c>
      <c r="K80" s="167"/>
      <c r="L80" s="172"/>
      <c r="M80" s="173"/>
      <c r="N80" s="174"/>
      <c r="O80" s="174"/>
      <c r="P80" s="175">
        <f>SUM(P81:P114)</f>
        <v>0</v>
      </c>
      <c r="Q80" s="174"/>
      <c r="R80" s="175">
        <f>SUM(R81:R114)</f>
        <v>0</v>
      </c>
      <c r="S80" s="174"/>
      <c r="T80" s="176">
        <f>SUM(T81:T114)</f>
        <v>0</v>
      </c>
      <c r="AR80" s="177" t="s">
        <v>116</v>
      </c>
      <c r="AT80" s="178" t="s">
        <v>72</v>
      </c>
      <c r="AU80" s="178" t="s">
        <v>22</v>
      </c>
      <c r="AY80" s="177" t="s">
        <v>117</v>
      </c>
      <c r="BK80" s="179">
        <f>SUM(BK81:BK114)</f>
        <v>0</v>
      </c>
    </row>
    <row r="81" spans="2:65" s="1" customFormat="1" ht="22.5" customHeight="1" x14ac:dyDescent="0.3">
      <c r="B81" s="35"/>
      <c r="C81" s="183" t="s">
        <v>22</v>
      </c>
      <c r="D81" s="183" t="s">
        <v>119</v>
      </c>
      <c r="E81" s="184" t="s">
        <v>120</v>
      </c>
      <c r="F81" s="185" t="s">
        <v>121</v>
      </c>
      <c r="G81" s="186" t="s">
        <v>20</v>
      </c>
      <c r="H81" s="187">
        <v>1</v>
      </c>
      <c r="I81" s="188"/>
      <c r="J81" s="189">
        <f>ROUND(I81*H81,2)</f>
        <v>0</v>
      </c>
      <c r="K81" s="185" t="s">
        <v>20</v>
      </c>
      <c r="L81" s="55"/>
      <c r="M81" s="190" t="s">
        <v>20</v>
      </c>
      <c r="N81" s="191" t="s">
        <v>44</v>
      </c>
      <c r="O81" s="36"/>
      <c r="P81" s="192">
        <f>O81*H81</f>
        <v>0</v>
      </c>
      <c r="Q81" s="192">
        <v>0</v>
      </c>
      <c r="R81" s="192">
        <f>Q81*H81</f>
        <v>0</v>
      </c>
      <c r="S81" s="192">
        <v>0</v>
      </c>
      <c r="T81" s="193">
        <f>S81*H81</f>
        <v>0</v>
      </c>
      <c r="AR81" s="18" t="s">
        <v>122</v>
      </c>
      <c r="AT81" s="18" t="s">
        <v>119</v>
      </c>
      <c r="AU81" s="18" t="s">
        <v>81</v>
      </c>
      <c r="AY81" s="18" t="s">
        <v>117</v>
      </c>
      <c r="BE81" s="194">
        <f>IF(N81="základní",J81,0)</f>
        <v>0</v>
      </c>
      <c r="BF81" s="194">
        <f>IF(N81="snížená",J81,0)</f>
        <v>0</v>
      </c>
      <c r="BG81" s="194">
        <f>IF(N81="zákl. přenesená",J81,0)</f>
        <v>0</v>
      </c>
      <c r="BH81" s="194">
        <f>IF(N81="sníž. přenesená",J81,0)</f>
        <v>0</v>
      </c>
      <c r="BI81" s="194">
        <f>IF(N81="nulová",J81,0)</f>
        <v>0</v>
      </c>
      <c r="BJ81" s="18" t="s">
        <v>22</v>
      </c>
      <c r="BK81" s="194">
        <f>ROUND(I81*H81,2)</f>
        <v>0</v>
      </c>
      <c r="BL81" s="18" t="s">
        <v>122</v>
      </c>
      <c r="BM81" s="18" t="s">
        <v>123</v>
      </c>
    </row>
    <row r="82" spans="2:65" s="1" customFormat="1" ht="13.5" x14ac:dyDescent="0.3">
      <c r="B82" s="35"/>
      <c r="C82" s="57"/>
      <c r="D82" s="195" t="s">
        <v>124</v>
      </c>
      <c r="E82" s="57"/>
      <c r="F82" s="196" t="s">
        <v>125</v>
      </c>
      <c r="G82" s="57"/>
      <c r="H82" s="57"/>
      <c r="I82" s="153"/>
      <c r="J82" s="57"/>
      <c r="K82" s="57"/>
      <c r="L82" s="55"/>
      <c r="M82" s="72"/>
      <c r="N82" s="36"/>
      <c r="O82" s="36"/>
      <c r="P82" s="36"/>
      <c r="Q82" s="36"/>
      <c r="R82" s="36"/>
      <c r="S82" s="36"/>
      <c r="T82" s="73"/>
      <c r="AT82" s="18" t="s">
        <v>124</v>
      </c>
      <c r="AU82" s="18" t="s">
        <v>81</v>
      </c>
    </row>
    <row r="83" spans="2:65" s="1" customFormat="1" ht="22.5" customHeight="1" x14ac:dyDescent="0.3">
      <c r="B83" s="35"/>
      <c r="C83" s="183" t="s">
        <v>81</v>
      </c>
      <c r="D83" s="183" t="s">
        <v>119</v>
      </c>
      <c r="E83" s="184" t="s">
        <v>126</v>
      </c>
      <c r="F83" s="185" t="s">
        <v>127</v>
      </c>
      <c r="G83" s="186" t="s">
        <v>20</v>
      </c>
      <c r="H83" s="187">
        <v>1</v>
      </c>
      <c r="I83" s="188"/>
      <c r="J83" s="189">
        <f>ROUND(I83*H83,2)</f>
        <v>0</v>
      </c>
      <c r="K83" s="185" t="s">
        <v>20</v>
      </c>
      <c r="L83" s="55"/>
      <c r="M83" s="190" t="s">
        <v>20</v>
      </c>
      <c r="N83" s="191" t="s">
        <v>44</v>
      </c>
      <c r="O83" s="36"/>
      <c r="P83" s="192">
        <f>O83*H83</f>
        <v>0</v>
      </c>
      <c r="Q83" s="192">
        <v>0</v>
      </c>
      <c r="R83" s="192">
        <f>Q83*H83</f>
        <v>0</v>
      </c>
      <c r="S83" s="192">
        <v>0</v>
      </c>
      <c r="T83" s="193">
        <f>S83*H83</f>
        <v>0</v>
      </c>
      <c r="AR83" s="18" t="s">
        <v>122</v>
      </c>
      <c r="AT83" s="18" t="s">
        <v>119</v>
      </c>
      <c r="AU83" s="18" t="s">
        <v>81</v>
      </c>
      <c r="AY83" s="18" t="s">
        <v>117</v>
      </c>
      <c r="BE83" s="194">
        <f>IF(N83="základní",J83,0)</f>
        <v>0</v>
      </c>
      <c r="BF83" s="194">
        <f>IF(N83="snížená",J83,0)</f>
        <v>0</v>
      </c>
      <c r="BG83" s="194">
        <f>IF(N83="zákl. přenesená",J83,0)</f>
        <v>0</v>
      </c>
      <c r="BH83" s="194">
        <f>IF(N83="sníž. přenesená",J83,0)</f>
        <v>0</v>
      </c>
      <c r="BI83" s="194">
        <f>IF(N83="nulová",J83,0)</f>
        <v>0</v>
      </c>
      <c r="BJ83" s="18" t="s">
        <v>22</v>
      </c>
      <c r="BK83" s="194">
        <f>ROUND(I83*H83,2)</f>
        <v>0</v>
      </c>
      <c r="BL83" s="18" t="s">
        <v>122</v>
      </c>
      <c r="BM83" s="18" t="s">
        <v>128</v>
      </c>
    </row>
    <row r="84" spans="2:65" s="1" customFormat="1" ht="13.5" x14ac:dyDescent="0.3">
      <c r="B84" s="35"/>
      <c r="C84" s="57"/>
      <c r="D84" s="197" t="s">
        <v>124</v>
      </c>
      <c r="E84" s="57"/>
      <c r="F84" s="198" t="s">
        <v>129</v>
      </c>
      <c r="G84" s="57"/>
      <c r="H84" s="57"/>
      <c r="I84" s="153"/>
      <c r="J84" s="57"/>
      <c r="K84" s="57"/>
      <c r="L84" s="55"/>
      <c r="M84" s="72"/>
      <c r="N84" s="36"/>
      <c r="O84" s="36"/>
      <c r="P84" s="36"/>
      <c r="Q84" s="36"/>
      <c r="R84" s="36"/>
      <c r="S84" s="36"/>
      <c r="T84" s="73"/>
      <c r="AT84" s="18" t="s">
        <v>124</v>
      </c>
      <c r="AU84" s="18" t="s">
        <v>81</v>
      </c>
    </row>
    <row r="85" spans="2:65" s="1" customFormat="1" ht="40.5" x14ac:dyDescent="0.3">
      <c r="B85" s="35"/>
      <c r="C85" s="57"/>
      <c r="D85" s="195" t="s">
        <v>130</v>
      </c>
      <c r="E85" s="57"/>
      <c r="F85" s="199" t="s">
        <v>131</v>
      </c>
      <c r="G85" s="57"/>
      <c r="H85" s="57"/>
      <c r="I85" s="153"/>
      <c r="J85" s="57"/>
      <c r="K85" s="57"/>
      <c r="L85" s="55"/>
      <c r="M85" s="72"/>
      <c r="N85" s="36"/>
      <c r="O85" s="36"/>
      <c r="P85" s="36"/>
      <c r="Q85" s="36"/>
      <c r="R85" s="36"/>
      <c r="S85" s="36"/>
      <c r="T85" s="73"/>
      <c r="AT85" s="18" t="s">
        <v>130</v>
      </c>
      <c r="AU85" s="18" t="s">
        <v>81</v>
      </c>
    </row>
    <row r="86" spans="2:65" s="1" customFormat="1" ht="22.5" customHeight="1" x14ac:dyDescent="0.3">
      <c r="B86" s="35"/>
      <c r="C86" s="183" t="s">
        <v>132</v>
      </c>
      <c r="D86" s="183" t="s">
        <v>119</v>
      </c>
      <c r="E86" s="184" t="s">
        <v>133</v>
      </c>
      <c r="F86" s="185" t="s">
        <v>134</v>
      </c>
      <c r="G86" s="186" t="s">
        <v>20</v>
      </c>
      <c r="H86" s="187">
        <v>1</v>
      </c>
      <c r="I86" s="188"/>
      <c r="J86" s="189">
        <f>ROUND(I86*H86,2)</f>
        <v>0</v>
      </c>
      <c r="K86" s="185" t="s">
        <v>20</v>
      </c>
      <c r="L86" s="55"/>
      <c r="M86" s="190" t="s">
        <v>20</v>
      </c>
      <c r="N86" s="191" t="s">
        <v>44</v>
      </c>
      <c r="O86" s="36"/>
      <c r="P86" s="192">
        <f>O86*H86</f>
        <v>0</v>
      </c>
      <c r="Q86" s="192">
        <v>0</v>
      </c>
      <c r="R86" s="192">
        <f>Q86*H86</f>
        <v>0</v>
      </c>
      <c r="S86" s="192">
        <v>0</v>
      </c>
      <c r="T86" s="193">
        <f>S86*H86</f>
        <v>0</v>
      </c>
      <c r="AR86" s="18" t="s">
        <v>122</v>
      </c>
      <c r="AT86" s="18" t="s">
        <v>119</v>
      </c>
      <c r="AU86" s="18" t="s">
        <v>81</v>
      </c>
      <c r="AY86" s="18" t="s">
        <v>117</v>
      </c>
      <c r="BE86" s="194">
        <f>IF(N86="základní",J86,0)</f>
        <v>0</v>
      </c>
      <c r="BF86" s="194">
        <f>IF(N86="snížená",J86,0)</f>
        <v>0</v>
      </c>
      <c r="BG86" s="194">
        <f>IF(N86="zákl. přenesená",J86,0)</f>
        <v>0</v>
      </c>
      <c r="BH86" s="194">
        <f>IF(N86="sníž. přenesená",J86,0)</f>
        <v>0</v>
      </c>
      <c r="BI86" s="194">
        <f>IF(N86="nulová",J86,0)</f>
        <v>0</v>
      </c>
      <c r="BJ86" s="18" t="s">
        <v>22</v>
      </c>
      <c r="BK86" s="194">
        <f>ROUND(I86*H86,2)</f>
        <v>0</v>
      </c>
      <c r="BL86" s="18" t="s">
        <v>122</v>
      </c>
      <c r="BM86" s="18" t="s">
        <v>135</v>
      </c>
    </row>
    <row r="87" spans="2:65" s="1" customFormat="1" ht="13.5" x14ac:dyDescent="0.3">
      <c r="B87" s="35"/>
      <c r="C87" s="57"/>
      <c r="D87" s="195" t="s">
        <v>124</v>
      </c>
      <c r="E87" s="57"/>
      <c r="F87" s="196" t="s">
        <v>136</v>
      </c>
      <c r="G87" s="57"/>
      <c r="H87" s="57"/>
      <c r="I87" s="153"/>
      <c r="J87" s="57"/>
      <c r="K87" s="57"/>
      <c r="L87" s="55"/>
      <c r="M87" s="72"/>
      <c r="N87" s="36"/>
      <c r="O87" s="36"/>
      <c r="P87" s="36"/>
      <c r="Q87" s="36"/>
      <c r="R87" s="36"/>
      <c r="S87" s="36"/>
      <c r="T87" s="73"/>
      <c r="AT87" s="18" t="s">
        <v>124</v>
      </c>
      <c r="AU87" s="18" t="s">
        <v>81</v>
      </c>
    </row>
    <row r="88" spans="2:65" s="1" customFormat="1" ht="22.5" customHeight="1" x14ac:dyDescent="0.3">
      <c r="B88" s="35"/>
      <c r="C88" s="183" t="s">
        <v>116</v>
      </c>
      <c r="D88" s="183" t="s">
        <v>119</v>
      </c>
      <c r="E88" s="184" t="s">
        <v>137</v>
      </c>
      <c r="F88" s="185" t="s">
        <v>138</v>
      </c>
      <c r="G88" s="186" t="s">
        <v>20</v>
      </c>
      <c r="H88" s="187">
        <v>1</v>
      </c>
      <c r="I88" s="188"/>
      <c r="J88" s="189">
        <f>ROUND(I88*H88,2)</f>
        <v>0</v>
      </c>
      <c r="K88" s="185" t="s">
        <v>20</v>
      </c>
      <c r="L88" s="55"/>
      <c r="M88" s="190" t="s">
        <v>20</v>
      </c>
      <c r="N88" s="191" t="s">
        <v>44</v>
      </c>
      <c r="O88" s="36"/>
      <c r="P88" s="192">
        <f>O88*H88</f>
        <v>0</v>
      </c>
      <c r="Q88" s="192">
        <v>0</v>
      </c>
      <c r="R88" s="192">
        <f>Q88*H88</f>
        <v>0</v>
      </c>
      <c r="S88" s="192">
        <v>0</v>
      </c>
      <c r="T88" s="193">
        <f>S88*H88</f>
        <v>0</v>
      </c>
      <c r="AR88" s="18" t="s">
        <v>122</v>
      </c>
      <c r="AT88" s="18" t="s">
        <v>119</v>
      </c>
      <c r="AU88" s="18" t="s">
        <v>81</v>
      </c>
      <c r="AY88" s="18" t="s">
        <v>117</v>
      </c>
      <c r="BE88" s="194">
        <f>IF(N88="základní",J88,0)</f>
        <v>0</v>
      </c>
      <c r="BF88" s="194">
        <f>IF(N88="snížená",J88,0)</f>
        <v>0</v>
      </c>
      <c r="BG88" s="194">
        <f>IF(N88="zákl. přenesená",J88,0)</f>
        <v>0</v>
      </c>
      <c r="BH88" s="194">
        <f>IF(N88="sníž. přenesená",J88,0)</f>
        <v>0</v>
      </c>
      <c r="BI88" s="194">
        <f>IF(N88="nulová",J88,0)</f>
        <v>0</v>
      </c>
      <c r="BJ88" s="18" t="s">
        <v>22</v>
      </c>
      <c r="BK88" s="194">
        <f>ROUND(I88*H88,2)</f>
        <v>0</v>
      </c>
      <c r="BL88" s="18" t="s">
        <v>122</v>
      </c>
      <c r="BM88" s="18" t="s">
        <v>139</v>
      </c>
    </row>
    <row r="89" spans="2:65" s="1" customFormat="1" ht="13.5" x14ac:dyDescent="0.3">
      <c r="B89" s="35"/>
      <c r="C89" s="57"/>
      <c r="D89" s="197" t="s">
        <v>124</v>
      </c>
      <c r="E89" s="57"/>
      <c r="F89" s="198" t="s">
        <v>138</v>
      </c>
      <c r="G89" s="57"/>
      <c r="H89" s="57"/>
      <c r="I89" s="153"/>
      <c r="J89" s="57"/>
      <c r="K89" s="57"/>
      <c r="L89" s="55"/>
      <c r="M89" s="72"/>
      <c r="N89" s="36"/>
      <c r="O89" s="36"/>
      <c r="P89" s="36"/>
      <c r="Q89" s="36"/>
      <c r="R89" s="36"/>
      <c r="S89" s="36"/>
      <c r="T89" s="73"/>
      <c r="AT89" s="18" t="s">
        <v>124</v>
      </c>
      <c r="AU89" s="18" t="s">
        <v>81</v>
      </c>
    </row>
    <row r="90" spans="2:65" s="1" customFormat="1" ht="67.5" x14ac:dyDescent="0.3">
      <c r="B90" s="35"/>
      <c r="C90" s="57"/>
      <c r="D90" s="195" t="s">
        <v>130</v>
      </c>
      <c r="E90" s="57"/>
      <c r="F90" s="199" t="s">
        <v>140</v>
      </c>
      <c r="G90" s="57"/>
      <c r="H90" s="57"/>
      <c r="I90" s="153"/>
      <c r="J90" s="57"/>
      <c r="K90" s="57"/>
      <c r="L90" s="55"/>
      <c r="M90" s="72"/>
      <c r="N90" s="36"/>
      <c r="O90" s="36"/>
      <c r="P90" s="36"/>
      <c r="Q90" s="36"/>
      <c r="R90" s="36"/>
      <c r="S90" s="36"/>
      <c r="T90" s="73"/>
      <c r="AT90" s="18" t="s">
        <v>130</v>
      </c>
      <c r="AU90" s="18" t="s">
        <v>81</v>
      </c>
    </row>
    <row r="91" spans="2:65" s="1" customFormat="1" ht="22.5" customHeight="1" x14ac:dyDescent="0.3">
      <c r="B91" s="35"/>
      <c r="C91" s="183" t="s">
        <v>141</v>
      </c>
      <c r="D91" s="183" t="s">
        <v>119</v>
      </c>
      <c r="E91" s="184" t="s">
        <v>142</v>
      </c>
      <c r="F91" s="185" t="s">
        <v>143</v>
      </c>
      <c r="G91" s="186" t="s">
        <v>20</v>
      </c>
      <c r="H91" s="187">
        <v>1</v>
      </c>
      <c r="I91" s="188"/>
      <c r="J91" s="189">
        <f>ROUND(I91*H91,2)</f>
        <v>0</v>
      </c>
      <c r="K91" s="185" t="s">
        <v>20</v>
      </c>
      <c r="L91" s="55"/>
      <c r="M91" s="190" t="s">
        <v>20</v>
      </c>
      <c r="N91" s="191" t="s">
        <v>44</v>
      </c>
      <c r="O91" s="36"/>
      <c r="P91" s="192">
        <f>O91*H91</f>
        <v>0</v>
      </c>
      <c r="Q91" s="192">
        <v>0</v>
      </c>
      <c r="R91" s="192">
        <f>Q91*H91</f>
        <v>0</v>
      </c>
      <c r="S91" s="192">
        <v>0</v>
      </c>
      <c r="T91" s="193">
        <f>S91*H91</f>
        <v>0</v>
      </c>
      <c r="AR91" s="18" t="s">
        <v>122</v>
      </c>
      <c r="AT91" s="18" t="s">
        <v>119</v>
      </c>
      <c r="AU91" s="18" t="s">
        <v>81</v>
      </c>
      <c r="AY91" s="18" t="s">
        <v>117</v>
      </c>
      <c r="BE91" s="194">
        <f>IF(N91="základní",J91,0)</f>
        <v>0</v>
      </c>
      <c r="BF91" s="194">
        <f>IF(N91="snížená",J91,0)</f>
        <v>0</v>
      </c>
      <c r="BG91" s="194">
        <f>IF(N91="zákl. přenesená",J91,0)</f>
        <v>0</v>
      </c>
      <c r="BH91" s="194">
        <f>IF(N91="sníž. přenesená",J91,0)</f>
        <v>0</v>
      </c>
      <c r="BI91" s="194">
        <f>IF(N91="nulová",J91,0)</f>
        <v>0</v>
      </c>
      <c r="BJ91" s="18" t="s">
        <v>22</v>
      </c>
      <c r="BK91" s="194">
        <f>ROUND(I91*H91,2)</f>
        <v>0</v>
      </c>
      <c r="BL91" s="18" t="s">
        <v>122</v>
      </c>
      <c r="BM91" s="18" t="s">
        <v>144</v>
      </c>
    </row>
    <row r="92" spans="2:65" s="1" customFormat="1" ht="13.5" x14ac:dyDescent="0.3">
      <c r="B92" s="35"/>
      <c r="C92" s="57"/>
      <c r="D92" s="197" t="s">
        <v>124</v>
      </c>
      <c r="E92" s="57"/>
      <c r="F92" s="198" t="s">
        <v>143</v>
      </c>
      <c r="G92" s="57"/>
      <c r="H92" s="57"/>
      <c r="I92" s="153"/>
      <c r="J92" s="57"/>
      <c r="K92" s="57"/>
      <c r="L92" s="55"/>
      <c r="M92" s="72"/>
      <c r="N92" s="36"/>
      <c r="O92" s="36"/>
      <c r="P92" s="36"/>
      <c r="Q92" s="36"/>
      <c r="R92" s="36"/>
      <c r="S92" s="36"/>
      <c r="T92" s="73"/>
      <c r="AT92" s="18" t="s">
        <v>124</v>
      </c>
      <c r="AU92" s="18" t="s">
        <v>81</v>
      </c>
    </row>
    <row r="93" spans="2:65" s="1" customFormat="1" ht="94.5" x14ac:dyDescent="0.3">
      <c r="B93" s="35"/>
      <c r="C93" s="57"/>
      <c r="D93" s="195" t="s">
        <v>130</v>
      </c>
      <c r="E93" s="57"/>
      <c r="F93" s="199" t="s">
        <v>145</v>
      </c>
      <c r="G93" s="57"/>
      <c r="H93" s="57"/>
      <c r="I93" s="153"/>
      <c r="J93" s="57"/>
      <c r="K93" s="57"/>
      <c r="L93" s="55"/>
      <c r="M93" s="72"/>
      <c r="N93" s="36"/>
      <c r="O93" s="36"/>
      <c r="P93" s="36"/>
      <c r="Q93" s="36"/>
      <c r="R93" s="36"/>
      <c r="S93" s="36"/>
      <c r="T93" s="73"/>
      <c r="AT93" s="18" t="s">
        <v>130</v>
      </c>
      <c r="AU93" s="18" t="s">
        <v>81</v>
      </c>
    </row>
    <row r="94" spans="2:65" s="1" customFormat="1" ht="22.5" customHeight="1" x14ac:dyDescent="0.3">
      <c r="B94" s="35"/>
      <c r="C94" s="183" t="s">
        <v>146</v>
      </c>
      <c r="D94" s="183" t="s">
        <v>119</v>
      </c>
      <c r="E94" s="184" t="s">
        <v>147</v>
      </c>
      <c r="F94" s="185" t="s">
        <v>148</v>
      </c>
      <c r="G94" s="186" t="s">
        <v>20</v>
      </c>
      <c r="H94" s="187">
        <v>1</v>
      </c>
      <c r="I94" s="188"/>
      <c r="J94" s="189">
        <f>ROUND(I94*H94,2)</f>
        <v>0</v>
      </c>
      <c r="K94" s="185" t="s">
        <v>20</v>
      </c>
      <c r="L94" s="55"/>
      <c r="M94" s="190" t="s">
        <v>20</v>
      </c>
      <c r="N94" s="191" t="s">
        <v>44</v>
      </c>
      <c r="O94" s="36"/>
      <c r="P94" s="192">
        <f>O94*H94</f>
        <v>0</v>
      </c>
      <c r="Q94" s="192">
        <v>0</v>
      </c>
      <c r="R94" s="192">
        <f>Q94*H94</f>
        <v>0</v>
      </c>
      <c r="S94" s="192">
        <v>0</v>
      </c>
      <c r="T94" s="193">
        <f>S94*H94</f>
        <v>0</v>
      </c>
      <c r="AR94" s="18" t="s">
        <v>122</v>
      </c>
      <c r="AT94" s="18" t="s">
        <v>119</v>
      </c>
      <c r="AU94" s="18" t="s">
        <v>81</v>
      </c>
      <c r="AY94" s="18" t="s">
        <v>117</v>
      </c>
      <c r="BE94" s="194">
        <f>IF(N94="základní",J94,0)</f>
        <v>0</v>
      </c>
      <c r="BF94" s="194">
        <f>IF(N94="snížená",J94,0)</f>
        <v>0</v>
      </c>
      <c r="BG94" s="194">
        <f>IF(N94="zákl. přenesená",J94,0)</f>
        <v>0</v>
      </c>
      <c r="BH94" s="194">
        <f>IF(N94="sníž. přenesená",J94,0)</f>
        <v>0</v>
      </c>
      <c r="BI94" s="194">
        <f>IF(N94="nulová",J94,0)</f>
        <v>0</v>
      </c>
      <c r="BJ94" s="18" t="s">
        <v>22</v>
      </c>
      <c r="BK94" s="194">
        <f>ROUND(I94*H94,2)</f>
        <v>0</v>
      </c>
      <c r="BL94" s="18" t="s">
        <v>122</v>
      </c>
      <c r="BM94" s="18" t="s">
        <v>149</v>
      </c>
    </row>
    <row r="95" spans="2:65" s="1" customFormat="1" ht="13.5" x14ac:dyDescent="0.3">
      <c r="B95" s="35"/>
      <c r="C95" s="57"/>
      <c r="D95" s="197" t="s">
        <v>124</v>
      </c>
      <c r="E95" s="57"/>
      <c r="F95" s="198" t="s">
        <v>150</v>
      </c>
      <c r="G95" s="57"/>
      <c r="H95" s="57"/>
      <c r="I95" s="153"/>
      <c r="J95" s="57"/>
      <c r="K95" s="57"/>
      <c r="L95" s="55"/>
      <c r="M95" s="72"/>
      <c r="N95" s="36"/>
      <c r="O95" s="36"/>
      <c r="P95" s="36"/>
      <c r="Q95" s="36"/>
      <c r="R95" s="36"/>
      <c r="S95" s="36"/>
      <c r="T95" s="73"/>
      <c r="AT95" s="18" t="s">
        <v>124</v>
      </c>
      <c r="AU95" s="18" t="s">
        <v>81</v>
      </c>
    </row>
    <row r="96" spans="2:65" s="1" customFormat="1" ht="135" x14ac:dyDescent="0.3">
      <c r="B96" s="35"/>
      <c r="C96" s="57"/>
      <c r="D96" s="195" t="s">
        <v>130</v>
      </c>
      <c r="E96" s="57"/>
      <c r="F96" s="199" t="s">
        <v>151</v>
      </c>
      <c r="G96" s="57"/>
      <c r="H96" s="57"/>
      <c r="I96" s="153"/>
      <c r="J96" s="57"/>
      <c r="K96" s="57"/>
      <c r="L96" s="55"/>
      <c r="M96" s="72"/>
      <c r="N96" s="36"/>
      <c r="O96" s="36"/>
      <c r="P96" s="36"/>
      <c r="Q96" s="36"/>
      <c r="R96" s="36"/>
      <c r="S96" s="36"/>
      <c r="T96" s="73"/>
      <c r="AT96" s="18" t="s">
        <v>130</v>
      </c>
      <c r="AU96" s="18" t="s">
        <v>81</v>
      </c>
    </row>
    <row r="97" spans="2:65" s="1" customFormat="1" ht="22.5" customHeight="1" x14ac:dyDescent="0.3">
      <c r="B97" s="35"/>
      <c r="C97" s="183" t="s">
        <v>152</v>
      </c>
      <c r="D97" s="183" t="s">
        <v>119</v>
      </c>
      <c r="E97" s="184" t="s">
        <v>153</v>
      </c>
      <c r="F97" s="185" t="s">
        <v>127</v>
      </c>
      <c r="G97" s="186" t="s">
        <v>20</v>
      </c>
      <c r="H97" s="187">
        <v>1</v>
      </c>
      <c r="I97" s="188"/>
      <c r="J97" s="189">
        <f>ROUND(I97*H97,2)</f>
        <v>0</v>
      </c>
      <c r="K97" s="185" t="s">
        <v>20</v>
      </c>
      <c r="L97" s="55"/>
      <c r="M97" s="190" t="s">
        <v>20</v>
      </c>
      <c r="N97" s="191" t="s">
        <v>44</v>
      </c>
      <c r="O97" s="36"/>
      <c r="P97" s="192">
        <f>O97*H97</f>
        <v>0</v>
      </c>
      <c r="Q97" s="192">
        <v>0</v>
      </c>
      <c r="R97" s="192">
        <f>Q97*H97</f>
        <v>0</v>
      </c>
      <c r="S97" s="192">
        <v>0</v>
      </c>
      <c r="T97" s="193">
        <f>S97*H97</f>
        <v>0</v>
      </c>
      <c r="AR97" s="18" t="s">
        <v>122</v>
      </c>
      <c r="AT97" s="18" t="s">
        <v>119</v>
      </c>
      <c r="AU97" s="18" t="s">
        <v>81</v>
      </c>
      <c r="AY97" s="18" t="s">
        <v>117</v>
      </c>
      <c r="BE97" s="194">
        <f>IF(N97="základní",J97,0)</f>
        <v>0</v>
      </c>
      <c r="BF97" s="194">
        <f>IF(N97="snížená",J97,0)</f>
        <v>0</v>
      </c>
      <c r="BG97" s="194">
        <f>IF(N97="zákl. přenesená",J97,0)</f>
        <v>0</v>
      </c>
      <c r="BH97" s="194">
        <f>IF(N97="sníž. přenesená",J97,0)</f>
        <v>0</v>
      </c>
      <c r="BI97" s="194">
        <f>IF(N97="nulová",J97,0)</f>
        <v>0</v>
      </c>
      <c r="BJ97" s="18" t="s">
        <v>22</v>
      </c>
      <c r="BK97" s="194">
        <f>ROUND(I97*H97,2)</f>
        <v>0</v>
      </c>
      <c r="BL97" s="18" t="s">
        <v>122</v>
      </c>
      <c r="BM97" s="18" t="s">
        <v>154</v>
      </c>
    </row>
    <row r="98" spans="2:65" s="1" customFormat="1" ht="13.5" x14ac:dyDescent="0.3">
      <c r="B98" s="35"/>
      <c r="C98" s="57"/>
      <c r="D98" s="197" t="s">
        <v>124</v>
      </c>
      <c r="E98" s="57"/>
      <c r="F98" s="198" t="s">
        <v>155</v>
      </c>
      <c r="G98" s="57"/>
      <c r="H98" s="57"/>
      <c r="I98" s="153"/>
      <c r="J98" s="57"/>
      <c r="K98" s="57"/>
      <c r="L98" s="55"/>
      <c r="M98" s="72"/>
      <c r="N98" s="36"/>
      <c r="O98" s="36"/>
      <c r="P98" s="36"/>
      <c r="Q98" s="36"/>
      <c r="R98" s="36"/>
      <c r="S98" s="36"/>
      <c r="T98" s="73"/>
      <c r="AT98" s="18" t="s">
        <v>124</v>
      </c>
      <c r="AU98" s="18" t="s">
        <v>81</v>
      </c>
    </row>
    <row r="99" spans="2:65" s="1" customFormat="1" ht="40.5" x14ac:dyDescent="0.3">
      <c r="B99" s="35"/>
      <c r="C99" s="57"/>
      <c r="D99" s="195" t="s">
        <v>130</v>
      </c>
      <c r="E99" s="57"/>
      <c r="F99" s="199" t="s">
        <v>156</v>
      </c>
      <c r="G99" s="57"/>
      <c r="H99" s="57"/>
      <c r="I99" s="153"/>
      <c r="J99" s="57"/>
      <c r="K99" s="57"/>
      <c r="L99" s="55"/>
      <c r="M99" s="72"/>
      <c r="N99" s="36"/>
      <c r="O99" s="36"/>
      <c r="P99" s="36"/>
      <c r="Q99" s="36"/>
      <c r="R99" s="36"/>
      <c r="S99" s="36"/>
      <c r="T99" s="73"/>
      <c r="AT99" s="18" t="s">
        <v>130</v>
      </c>
      <c r="AU99" s="18" t="s">
        <v>81</v>
      </c>
    </row>
    <row r="100" spans="2:65" s="1" customFormat="1" ht="22.5" customHeight="1" x14ac:dyDescent="0.3">
      <c r="B100" s="35"/>
      <c r="C100" s="183" t="s">
        <v>157</v>
      </c>
      <c r="D100" s="183" t="s">
        <v>119</v>
      </c>
      <c r="E100" s="184" t="s">
        <v>158</v>
      </c>
      <c r="F100" s="185" t="s">
        <v>159</v>
      </c>
      <c r="G100" s="186" t="s">
        <v>20</v>
      </c>
      <c r="H100" s="187">
        <v>1</v>
      </c>
      <c r="I100" s="188"/>
      <c r="J100" s="189">
        <f>ROUND(I100*H100,2)</f>
        <v>0</v>
      </c>
      <c r="K100" s="185" t="s">
        <v>20</v>
      </c>
      <c r="L100" s="55"/>
      <c r="M100" s="190" t="s">
        <v>20</v>
      </c>
      <c r="N100" s="191" t="s">
        <v>44</v>
      </c>
      <c r="O100" s="36"/>
      <c r="P100" s="192">
        <f>O100*H100</f>
        <v>0</v>
      </c>
      <c r="Q100" s="192">
        <v>0</v>
      </c>
      <c r="R100" s="192">
        <f>Q100*H100</f>
        <v>0</v>
      </c>
      <c r="S100" s="192">
        <v>0</v>
      </c>
      <c r="T100" s="193">
        <f>S100*H100</f>
        <v>0</v>
      </c>
      <c r="AR100" s="18" t="s">
        <v>122</v>
      </c>
      <c r="AT100" s="18" t="s">
        <v>119</v>
      </c>
      <c r="AU100" s="18" t="s">
        <v>81</v>
      </c>
      <c r="AY100" s="18" t="s">
        <v>117</v>
      </c>
      <c r="BE100" s="194">
        <f>IF(N100="základní",J100,0)</f>
        <v>0</v>
      </c>
      <c r="BF100" s="194">
        <f>IF(N100="snížená",J100,0)</f>
        <v>0</v>
      </c>
      <c r="BG100" s="194">
        <f>IF(N100="zákl. přenesená",J100,0)</f>
        <v>0</v>
      </c>
      <c r="BH100" s="194">
        <f>IF(N100="sníž. přenesená",J100,0)</f>
        <v>0</v>
      </c>
      <c r="BI100" s="194">
        <f>IF(N100="nulová",J100,0)</f>
        <v>0</v>
      </c>
      <c r="BJ100" s="18" t="s">
        <v>22</v>
      </c>
      <c r="BK100" s="194">
        <f>ROUND(I100*H100,2)</f>
        <v>0</v>
      </c>
      <c r="BL100" s="18" t="s">
        <v>122</v>
      </c>
      <c r="BM100" s="18" t="s">
        <v>160</v>
      </c>
    </row>
    <row r="101" spans="2:65" s="1" customFormat="1" ht="13.5" x14ac:dyDescent="0.3">
      <c r="B101" s="35"/>
      <c r="C101" s="57"/>
      <c r="D101" s="197" t="s">
        <v>124</v>
      </c>
      <c r="E101" s="57"/>
      <c r="F101" s="198" t="s">
        <v>161</v>
      </c>
      <c r="G101" s="57"/>
      <c r="H101" s="57"/>
      <c r="I101" s="153"/>
      <c r="J101" s="57"/>
      <c r="K101" s="57"/>
      <c r="L101" s="55"/>
      <c r="M101" s="72"/>
      <c r="N101" s="36"/>
      <c r="O101" s="36"/>
      <c r="P101" s="36"/>
      <c r="Q101" s="36"/>
      <c r="R101" s="36"/>
      <c r="S101" s="36"/>
      <c r="T101" s="73"/>
      <c r="AT101" s="18" t="s">
        <v>124</v>
      </c>
      <c r="AU101" s="18" t="s">
        <v>81</v>
      </c>
    </row>
    <row r="102" spans="2:65" s="1" customFormat="1" ht="27" x14ac:dyDescent="0.3">
      <c r="B102" s="35"/>
      <c r="C102" s="57"/>
      <c r="D102" s="195" t="s">
        <v>130</v>
      </c>
      <c r="E102" s="57"/>
      <c r="F102" s="199" t="s">
        <v>162</v>
      </c>
      <c r="G102" s="57"/>
      <c r="H102" s="57"/>
      <c r="I102" s="153"/>
      <c r="J102" s="57"/>
      <c r="K102" s="57"/>
      <c r="L102" s="55"/>
      <c r="M102" s="72"/>
      <c r="N102" s="36"/>
      <c r="O102" s="36"/>
      <c r="P102" s="36"/>
      <c r="Q102" s="36"/>
      <c r="R102" s="36"/>
      <c r="S102" s="36"/>
      <c r="T102" s="73"/>
      <c r="AT102" s="18" t="s">
        <v>130</v>
      </c>
      <c r="AU102" s="18" t="s">
        <v>81</v>
      </c>
    </row>
    <row r="103" spans="2:65" s="1" customFormat="1" ht="22.5" customHeight="1" x14ac:dyDescent="0.3">
      <c r="B103" s="35"/>
      <c r="C103" s="183" t="s">
        <v>163</v>
      </c>
      <c r="D103" s="183" t="s">
        <v>119</v>
      </c>
      <c r="E103" s="184" t="s">
        <v>164</v>
      </c>
      <c r="F103" s="185" t="s">
        <v>165</v>
      </c>
      <c r="G103" s="186" t="s">
        <v>20</v>
      </c>
      <c r="H103" s="187">
        <v>1</v>
      </c>
      <c r="I103" s="188"/>
      <c r="J103" s="189">
        <f>ROUND(I103*H103,2)</f>
        <v>0</v>
      </c>
      <c r="K103" s="185" t="s">
        <v>20</v>
      </c>
      <c r="L103" s="55"/>
      <c r="M103" s="190" t="s">
        <v>20</v>
      </c>
      <c r="N103" s="191" t="s">
        <v>44</v>
      </c>
      <c r="O103" s="36"/>
      <c r="P103" s="192">
        <f>O103*H103</f>
        <v>0</v>
      </c>
      <c r="Q103" s="192">
        <v>0</v>
      </c>
      <c r="R103" s="192">
        <f>Q103*H103</f>
        <v>0</v>
      </c>
      <c r="S103" s="192">
        <v>0</v>
      </c>
      <c r="T103" s="193">
        <f>S103*H103</f>
        <v>0</v>
      </c>
      <c r="AR103" s="18" t="s">
        <v>122</v>
      </c>
      <c r="AT103" s="18" t="s">
        <v>119</v>
      </c>
      <c r="AU103" s="18" t="s">
        <v>81</v>
      </c>
      <c r="AY103" s="18" t="s">
        <v>117</v>
      </c>
      <c r="BE103" s="194">
        <f>IF(N103="základní",J103,0)</f>
        <v>0</v>
      </c>
      <c r="BF103" s="194">
        <f>IF(N103="snížená",J103,0)</f>
        <v>0</v>
      </c>
      <c r="BG103" s="194">
        <f>IF(N103="zákl. přenesená",J103,0)</f>
        <v>0</v>
      </c>
      <c r="BH103" s="194">
        <f>IF(N103="sníž. přenesená",J103,0)</f>
        <v>0</v>
      </c>
      <c r="BI103" s="194">
        <f>IF(N103="nulová",J103,0)</f>
        <v>0</v>
      </c>
      <c r="BJ103" s="18" t="s">
        <v>22</v>
      </c>
      <c r="BK103" s="194">
        <f>ROUND(I103*H103,2)</f>
        <v>0</v>
      </c>
      <c r="BL103" s="18" t="s">
        <v>122</v>
      </c>
      <c r="BM103" s="18" t="s">
        <v>166</v>
      </c>
    </row>
    <row r="104" spans="2:65" s="1" customFormat="1" ht="27" x14ac:dyDescent="0.3">
      <c r="B104" s="35"/>
      <c r="C104" s="57"/>
      <c r="D104" s="197" t="s">
        <v>124</v>
      </c>
      <c r="E104" s="57"/>
      <c r="F104" s="198" t="s">
        <v>167</v>
      </c>
      <c r="G104" s="57"/>
      <c r="H104" s="57"/>
      <c r="I104" s="153"/>
      <c r="J104" s="57"/>
      <c r="K104" s="57"/>
      <c r="L104" s="55"/>
      <c r="M104" s="72"/>
      <c r="N104" s="36"/>
      <c r="O104" s="36"/>
      <c r="P104" s="36"/>
      <c r="Q104" s="36"/>
      <c r="R104" s="36"/>
      <c r="S104" s="36"/>
      <c r="T104" s="73"/>
      <c r="AT104" s="18" t="s">
        <v>124</v>
      </c>
      <c r="AU104" s="18" t="s">
        <v>81</v>
      </c>
    </row>
    <row r="105" spans="2:65" s="1" customFormat="1" ht="54" x14ac:dyDescent="0.3">
      <c r="B105" s="35"/>
      <c r="C105" s="57"/>
      <c r="D105" s="195" t="s">
        <v>130</v>
      </c>
      <c r="E105" s="57"/>
      <c r="F105" s="199" t="s">
        <v>168</v>
      </c>
      <c r="G105" s="57"/>
      <c r="H105" s="57"/>
      <c r="I105" s="153"/>
      <c r="J105" s="57"/>
      <c r="K105" s="57"/>
      <c r="L105" s="55"/>
      <c r="M105" s="72"/>
      <c r="N105" s="36"/>
      <c r="O105" s="36"/>
      <c r="P105" s="36"/>
      <c r="Q105" s="36"/>
      <c r="R105" s="36"/>
      <c r="S105" s="36"/>
      <c r="T105" s="73"/>
      <c r="AT105" s="18" t="s">
        <v>130</v>
      </c>
      <c r="AU105" s="18" t="s">
        <v>81</v>
      </c>
    </row>
    <row r="106" spans="2:65" s="1" customFormat="1" ht="22.5" customHeight="1" x14ac:dyDescent="0.3">
      <c r="B106" s="35"/>
      <c r="C106" s="183" t="s">
        <v>27</v>
      </c>
      <c r="D106" s="183" t="s">
        <v>119</v>
      </c>
      <c r="E106" s="184" t="s">
        <v>169</v>
      </c>
      <c r="F106" s="185" t="s">
        <v>170</v>
      </c>
      <c r="G106" s="186" t="s">
        <v>20</v>
      </c>
      <c r="H106" s="187">
        <v>1</v>
      </c>
      <c r="I106" s="188"/>
      <c r="J106" s="189">
        <f>ROUND(I106*H106,2)</f>
        <v>0</v>
      </c>
      <c r="K106" s="185" t="s">
        <v>20</v>
      </c>
      <c r="L106" s="55"/>
      <c r="M106" s="190" t="s">
        <v>20</v>
      </c>
      <c r="N106" s="191" t="s">
        <v>44</v>
      </c>
      <c r="O106" s="36"/>
      <c r="P106" s="192">
        <f>O106*H106</f>
        <v>0</v>
      </c>
      <c r="Q106" s="192">
        <v>0</v>
      </c>
      <c r="R106" s="192">
        <f>Q106*H106</f>
        <v>0</v>
      </c>
      <c r="S106" s="192">
        <v>0</v>
      </c>
      <c r="T106" s="193">
        <f>S106*H106</f>
        <v>0</v>
      </c>
      <c r="AR106" s="18" t="s">
        <v>122</v>
      </c>
      <c r="AT106" s="18" t="s">
        <v>119</v>
      </c>
      <c r="AU106" s="18" t="s">
        <v>81</v>
      </c>
      <c r="AY106" s="18" t="s">
        <v>117</v>
      </c>
      <c r="BE106" s="194">
        <f>IF(N106="základní",J106,0)</f>
        <v>0</v>
      </c>
      <c r="BF106" s="194">
        <f>IF(N106="snížená",J106,0)</f>
        <v>0</v>
      </c>
      <c r="BG106" s="194">
        <f>IF(N106="zákl. přenesená",J106,0)</f>
        <v>0</v>
      </c>
      <c r="BH106" s="194">
        <f>IF(N106="sníž. přenesená",J106,0)</f>
        <v>0</v>
      </c>
      <c r="BI106" s="194">
        <f>IF(N106="nulová",J106,0)</f>
        <v>0</v>
      </c>
      <c r="BJ106" s="18" t="s">
        <v>22</v>
      </c>
      <c r="BK106" s="194">
        <f>ROUND(I106*H106,2)</f>
        <v>0</v>
      </c>
      <c r="BL106" s="18" t="s">
        <v>122</v>
      </c>
      <c r="BM106" s="18" t="s">
        <v>171</v>
      </c>
    </row>
    <row r="107" spans="2:65" s="1" customFormat="1" ht="13.5" x14ac:dyDescent="0.3">
      <c r="B107" s="35"/>
      <c r="C107" s="57"/>
      <c r="D107" s="197" t="s">
        <v>124</v>
      </c>
      <c r="E107" s="57"/>
      <c r="F107" s="198" t="s">
        <v>170</v>
      </c>
      <c r="G107" s="57"/>
      <c r="H107" s="57"/>
      <c r="I107" s="153"/>
      <c r="J107" s="57"/>
      <c r="K107" s="57"/>
      <c r="L107" s="55"/>
      <c r="M107" s="72"/>
      <c r="N107" s="36"/>
      <c r="O107" s="36"/>
      <c r="P107" s="36"/>
      <c r="Q107" s="36"/>
      <c r="R107" s="36"/>
      <c r="S107" s="36"/>
      <c r="T107" s="73"/>
      <c r="AT107" s="18" t="s">
        <v>124</v>
      </c>
      <c r="AU107" s="18" t="s">
        <v>81</v>
      </c>
    </row>
    <row r="108" spans="2:65" s="1" customFormat="1" ht="189" x14ac:dyDescent="0.3">
      <c r="B108" s="35"/>
      <c r="C108" s="57"/>
      <c r="D108" s="195" t="s">
        <v>130</v>
      </c>
      <c r="E108" s="57"/>
      <c r="F108" s="199" t="s">
        <v>172</v>
      </c>
      <c r="G108" s="57"/>
      <c r="H108" s="57"/>
      <c r="I108" s="153"/>
      <c r="J108" s="57"/>
      <c r="K108" s="57"/>
      <c r="L108" s="55"/>
      <c r="M108" s="72"/>
      <c r="N108" s="36"/>
      <c r="O108" s="36"/>
      <c r="P108" s="36"/>
      <c r="Q108" s="36"/>
      <c r="R108" s="36"/>
      <c r="S108" s="36"/>
      <c r="T108" s="73"/>
      <c r="AT108" s="18" t="s">
        <v>130</v>
      </c>
      <c r="AU108" s="18" t="s">
        <v>81</v>
      </c>
    </row>
    <row r="109" spans="2:65" s="1" customFormat="1" ht="22.5" customHeight="1" x14ac:dyDescent="0.3">
      <c r="B109" s="35"/>
      <c r="C109" s="183" t="s">
        <v>173</v>
      </c>
      <c r="D109" s="183" t="s">
        <v>119</v>
      </c>
      <c r="E109" s="184" t="s">
        <v>174</v>
      </c>
      <c r="F109" s="185" t="s">
        <v>175</v>
      </c>
      <c r="G109" s="186" t="s">
        <v>20</v>
      </c>
      <c r="H109" s="187">
        <v>1</v>
      </c>
      <c r="I109" s="188"/>
      <c r="J109" s="189">
        <f>ROUND(I109*H109,2)</f>
        <v>0</v>
      </c>
      <c r="K109" s="185" t="s">
        <v>20</v>
      </c>
      <c r="L109" s="55"/>
      <c r="M109" s="190" t="s">
        <v>20</v>
      </c>
      <c r="N109" s="191" t="s">
        <v>44</v>
      </c>
      <c r="O109" s="36"/>
      <c r="P109" s="192">
        <f>O109*H109</f>
        <v>0</v>
      </c>
      <c r="Q109" s="192">
        <v>0</v>
      </c>
      <c r="R109" s="192">
        <f>Q109*H109</f>
        <v>0</v>
      </c>
      <c r="S109" s="192">
        <v>0</v>
      </c>
      <c r="T109" s="193">
        <f>S109*H109</f>
        <v>0</v>
      </c>
      <c r="AR109" s="18" t="s">
        <v>122</v>
      </c>
      <c r="AT109" s="18" t="s">
        <v>119</v>
      </c>
      <c r="AU109" s="18" t="s">
        <v>81</v>
      </c>
      <c r="AY109" s="18" t="s">
        <v>117</v>
      </c>
      <c r="BE109" s="194">
        <f>IF(N109="základní",J109,0)</f>
        <v>0</v>
      </c>
      <c r="BF109" s="194">
        <f>IF(N109="snížená",J109,0)</f>
        <v>0</v>
      </c>
      <c r="BG109" s="194">
        <f>IF(N109="zákl. přenesená",J109,0)</f>
        <v>0</v>
      </c>
      <c r="BH109" s="194">
        <f>IF(N109="sníž. přenesená",J109,0)</f>
        <v>0</v>
      </c>
      <c r="BI109" s="194">
        <f>IF(N109="nulová",J109,0)</f>
        <v>0</v>
      </c>
      <c r="BJ109" s="18" t="s">
        <v>22</v>
      </c>
      <c r="BK109" s="194">
        <f>ROUND(I109*H109,2)</f>
        <v>0</v>
      </c>
      <c r="BL109" s="18" t="s">
        <v>122</v>
      </c>
      <c r="BM109" s="18" t="s">
        <v>176</v>
      </c>
    </row>
    <row r="110" spans="2:65" s="1" customFormat="1" ht="13.5" x14ac:dyDescent="0.3">
      <c r="B110" s="35"/>
      <c r="C110" s="57"/>
      <c r="D110" s="197" t="s">
        <v>124</v>
      </c>
      <c r="E110" s="57"/>
      <c r="F110" s="198" t="s">
        <v>175</v>
      </c>
      <c r="G110" s="57"/>
      <c r="H110" s="57"/>
      <c r="I110" s="153"/>
      <c r="J110" s="57"/>
      <c r="K110" s="57"/>
      <c r="L110" s="55"/>
      <c r="M110" s="72"/>
      <c r="N110" s="36"/>
      <c r="O110" s="36"/>
      <c r="P110" s="36"/>
      <c r="Q110" s="36"/>
      <c r="R110" s="36"/>
      <c r="S110" s="36"/>
      <c r="T110" s="73"/>
      <c r="AT110" s="18" t="s">
        <v>124</v>
      </c>
      <c r="AU110" s="18" t="s">
        <v>81</v>
      </c>
    </row>
    <row r="111" spans="2:65" s="1" customFormat="1" ht="67.5" x14ac:dyDescent="0.3">
      <c r="B111" s="35"/>
      <c r="C111" s="57"/>
      <c r="D111" s="195" t="s">
        <v>130</v>
      </c>
      <c r="E111" s="57"/>
      <c r="F111" s="199" t="s">
        <v>177</v>
      </c>
      <c r="G111" s="57"/>
      <c r="H111" s="57"/>
      <c r="I111" s="153"/>
      <c r="J111" s="57"/>
      <c r="K111" s="57"/>
      <c r="L111" s="55"/>
      <c r="M111" s="72"/>
      <c r="N111" s="36"/>
      <c r="O111" s="36"/>
      <c r="P111" s="36"/>
      <c r="Q111" s="36"/>
      <c r="R111" s="36"/>
      <c r="S111" s="36"/>
      <c r="T111" s="73"/>
      <c r="AT111" s="18" t="s">
        <v>130</v>
      </c>
      <c r="AU111" s="18" t="s">
        <v>81</v>
      </c>
    </row>
    <row r="112" spans="2:65" s="1" customFormat="1" ht="22.5" customHeight="1" x14ac:dyDescent="0.3">
      <c r="B112" s="35"/>
      <c r="C112" s="183" t="s">
        <v>178</v>
      </c>
      <c r="D112" s="183" t="s">
        <v>119</v>
      </c>
      <c r="E112" s="184" t="s">
        <v>179</v>
      </c>
      <c r="F112" s="185" t="s">
        <v>180</v>
      </c>
      <c r="G112" s="186" t="s">
        <v>20</v>
      </c>
      <c r="H112" s="187">
        <v>1</v>
      </c>
      <c r="I112" s="188"/>
      <c r="J112" s="189">
        <f>ROUND(I112*H112,2)</f>
        <v>0</v>
      </c>
      <c r="K112" s="185" t="s">
        <v>20</v>
      </c>
      <c r="L112" s="55"/>
      <c r="M112" s="190" t="s">
        <v>20</v>
      </c>
      <c r="N112" s="191" t="s">
        <v>44</v>
      </c>
      <c r="O112" s="36"/>
      <c r="P112" s="192">
        <f>O112*H112</f>
        <v>0</v>
      </c>
      <c r="Q112" s="192">
        <v>0</v>
      </c>
      <c r="R112" s="192">
        <f>Q112*H112</f>
        <v>0</v>
      </c>
      <c r="S112" s="192">
        <v>0</v>
      </c>
      <c r="T112" s="193">
        <f>S112*H112</f>
        <v>0</v>
      </c>
      <c r="AR112" s="18" t="s">
        <v>122</v>
      </c>
      <c r="AT112" s="18" t="s">
        <v>119</v>
      </c>
      <c r="AU112" s="18" t="s">
        <v>81</v>
      </c>
      <c r="AY112" s="18" t="s">
        <v>117</v>
      </c>
      <c r="BE112" s="194">
        <f>IF(N112="základní",J112,0)</f>
        <v>0</v>
      </c>
      <c r="BF112" s="194">
        <f>IF(N112="snížená",J112,0)</f>
        <v>0</v>
      </c>
      <c r="BG112" s="194">
        <f>IF(N112="zákl. přenesená",J112,0)</f>
        <v>0</v>
      </c>
      <c r="BH112" s="194">
        <f>IF(N112="sníž. přenesená",J112,0)</f>
        <v>0</v>
      </c>
      <c r="BI112" s="194">
        <f>IF(N112="nulová",J112,0)</f>
        <v>0</v>
      </c>
      <c r="BJ112" s="18" t="s">
        <v>22</v>
      </c>
      <c r="BK112" s="194">
        <f>ROUND(I112*H112,2)</f>
        <v>0</v>
      </c>
      <c r="BL112" s="18" t="s">
        <v>122</v>
      </c>
      <c r="BM112" s="18" t="s">
        <v>181</v>
      </c>
    </row>
    <row r="113" spans="2:47" s="1" customFormat="1" ht="13.5" x14ac:dyDescent="0.3">
      <c r="B113" s="35"/>
      <c r="C113" s="57"/>
      <c r="D113" s="197" t="s">
        <v>124</v>
      </c>
      <c r="E113" s="57"/>
      <c r="F113" s="198" t="s">
        <v>182</v>
      </c>
      <c r="G113" s="57"/>
      <c r="H113" s="57"/>
      <c r="I113" s="153"/>
      <c r="J113" s="57"/>
      <c r="K113" s="57"/>
      <c r="L113" s="55"/>
      <c r="M113" s="72"/>
      <c r="N113" s="36"/>
      <c r="O113" s="36"/>
      <c r="P113" s="36"/>
      <c r="Q113" s="36"/>
      <c r="R113" s="36"/>
      <c r="S113" s="36"/>
      <c r="T113" s="73"/>
      <c r="AT113" s="18" t="s">
        <v>124</v>
      </c>
      <c r="AU113" s="18" t="s">
        <v>81</v>
      </c>
    </row>
    <row r="114" spans="2:47" s="1" customFormat="1" ht="40.5" x14ac:dyDescent="0.3">
      <c r="B114" s="35"/>
      <c r="C114" s="57"/>
      <c r="D114" s="197" t="s">
        <v>130</v>
      </c>
      <c r="E114" s="57"/>
      <c r="F114" s="200" t="s">
        <v>183</v>
      </c>
      <c r="G114" s="57"/>
      <c r="H114" s="57"/>
      <c r="I114" s="153"/>
      <c r="J114" s="57"/>
      <c r="K114" s="57"/>
      <c r="L114" s="55"/>
      <c r="M114" s="201"/>
      <c r="N114" s="202"/>
      <c r="O114" s="202"/>
      <c r="P114" s="202"/>
      <c r="Q114" s="202"/>
      <c r="R114" s="202"/>
      <c r="S114" s="202"/>
      <c r="T114" s="203"/>
      <c r="AT114" s="18" t="s">
        <v>130</v>
      </c>
      <c r="AU114" s="18" t="s">
        <v>81</v>
      </c>
    </row>
    <row r="115" spans="2:47" s="1" customFormat="1" ht="6.95" customHeight="1" x14ac:dyDescent="0.3">
      <c r="B115" s="50"/>
      <c r="C115" s="51"/>
      <c r="D115" s="51"/>
      <c r="E115" s="51"/>
      <c r="F115" s="51"/>
      <c r="G115" s="51"/>
      <c r="H115" s="51"/>
      <c r="I115" s="129"/>
      <c r="J115" s="51"/>
      <c r="K115" s="51"/>
      <c r="L115" s="55"/>
    </row>
  </sheetData>
  <sheetProtection password="CC35" sheet="1" objects="1" scenarios="1" formatColumns="0" formatRows="0" sort="0" autoFilter="0"/>
  <autoFilter ref="C77:K77"/>
  <mergeCells count="9">
    <mergeCell ref="E68:H68"/>
    <mergeCell ref="E70:H70"/>
    <mergeCell ref="G1:H1"/>
    <mergeCell ref="L2:V2"/>
    <mergeCell ref="E7:H7"/>
    <mergeCell ref="E9:H9"/>
    <mergeCell ref="E24:H24"/>
    <mergeCell ref="E45:H45"/>
    <mergeCell ref="E47:H47"/>
  </mergeCells>
  <hyperlinks>
    <hyperlink ref="F1:G1" location="C2" tooltip="Krycí list soupisu" display="1) Krycí list soupisu"/>
    <hyperlink ref="G1:H1" location="C54" tooltip="Rekapitulace" display="2) Rekapitulace"/>
    <hyperlink ref="J1" location="C77" tooltip="Soupis prací" display="3) Soupis prací"/>
    <hyperlink ref="L1:V1" location="'Rekapitulace stavby'!C2" tooltip="Rekapitulace stavby" display="Rekapitulace stavby"/>
  </hyperlinks>
  <pageMargins left="0.58333330000000005" right="0.58333330000000005" top="0.58333330000000005" bottom="0.58333330000000005" header="0" footer="0"/>
  <pageSetup paperSize="9" fitToHeight="100" orientation="landscape" blackAndWhite="1" r:id="rId1"/>
  <headerFooter>
    <oddFooter>&amp;CStrana &amp;P z &amp;N</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446"/>
  <sheetViews>
    <sheetView showGridLines="0" workbookViewId="0">
      <pane ySplit="1" topLeftCell="A2" activePane="bottomLeft" state="frozen"/>
      <selection pane="bottomLeft"/>
    </sheetView>
  </sheetViews>
  <sheetFormatPr defaultRowHeight="15" x14ac:dyDescent="0.3"/>
  <cols>
    <col min="1" max="1" width="8.33203125" customWidth="1"/>
    <col min="2" max="2" width="1.6640625" customWidth="1"/>
    <col min="3" max="3" width="4.1640625" customWidth="1"/>
    <col min="4" max="4" width="4.33203125" customWidth="1"/>
    <col min="5" max="5" width="17.1640625" customWidth="1"/>
    <col min="6" max="6" width="75" customWidth="1"/>
    <col min="7" max="7" width="8.6640625" customWidth="1"/>
    <col min="8" max="8" width="11.1640625" customWidth="1"/>
    <col min="9" max="9" width="12.6640625" style="105" customWidth="1"/>
    <col min="10" max="10" width="23.5" customWidth="1"/>
    <col min="11" max="11" width="15.5" customWidth="1"/>
    <col min="19" max="19" width="8.1640625" customWidth="1"/>
    <col min="20" max="20" width="29.6640625" customWidth="1"/>
    <col min="21" max="21" width="16.33203125"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1" spans="1:70" ht="21.75" customHeight="1" x14ac:dyDescent="0.3">
      <c r="A1" s="16"/>
      <c r="B1" s="317"/>
      <c r="C1" s="317"/>
      <c r="D1" s="316" t="s">
        <v>1</v>
      </c>
      <c r="E1" s="317"/>
      <c r="F1" s="318" t="s">
        <v>582</v>
      </c>
      <c r="G1" s="323" t="s">
        <v>583</v>
      </c>
      <c r="H1" s="323"/>
      <c r="I1" s="324"/>
      <c r="J1" s="318" t="s">
        <v>584</v>
      </c>
      <c r="K1" s="316" t="s">
        <v>88</v>
      </c>
      <c r="L1" s="318" t="s">
        <v>585</v>
      </c>
      <c r="M1" s="318"/>
      <c r="N1" s="318"/>
      <c r="O1" s="318"/>
      <c r="P1" s="318"/>
      <c r="Q1" s="318"/>
      <c r="R1" s="318"/>
      <c r="S1" s="318"/>
      <c r="T1" s="318"/>
      <c r="U1" s="314"/>
      <c r="V1" s="314"/>
      <c r="W1" s="16"/>
      <c r="X1" s="16"/>
      <c r="Y1" s="16"/>
      <c r="Z1" s="16"/>
      <c r="AA1" s="16"/>
      <c r="AB1" s="16"/>
      <c r="AC1" s="16"/>
      <c r="AD1" s="16"/>
      <c r="AE1" s="16"/>
      <c r="AF1" s="16"/>
      <c r="AG1" s="16"/>
      <c r="AH1" s="16"/>
      <c r="AI1" s="16"/>
      <c r="AJ1" s="16"/>
      <c r="AK1" s="16"/>
      <c r="AL1" s="16"/>
      <c r="AM1" s="16"/>
      <c r="AN1" s="16"/>
      <c r="AO1" s="16"/>
      <c r="AP1" s="16"/>
      <c r="AQ1" s="16"/>
      <c r="AR1" s="16"/>
      <c r="AS1" s="16"/>
      <c r="AT1" s="16"/>
      <c r="AU1" s="16"/>
      <c r="AV1" s="16"/>
      <c r="AW1" s="16"/>
      <c r="AX1" s="16"/>
      <c r="AY1" s="16"/>
      <c r="AZ1" s="16"/>
      <c r="BA1" s="16"/>
      <c r="BB1" s="16"/>
      <c r="BC1" s="16"/>
      <c r="BD1" s="16"/>
      <c r="BE1" s="16"/>
      <c r="BF1" s="16"/>
      <c r="BG1" s="16"/>
      <c r="BH1" s="16"/>
      <c r="BI1" s="16"/>
      <c r="BJ1" s="16"/>
      <c r="BK1" s="16"/>
      <c r="BL1" s="16"/>
      <c r="BM1" s="16"/>
      <c r="BN1" s="16"/>
      <c r="BO1" s="16"/>
      <c r="BP1" s="16"/>
      <c r="BQ1" s="16"/>
      <c r="BR1" s="16"/>
    </row>
    <row r="2" spans="1:70" ht="36.950000000000003" customHeight="1" x14ac:dyDescent="0.3">
      <c r="L2" s="272"/>
      <c r="M2" s="272"/>
      <c r="N2" s="272"/>
      <c r="O2" s="272"/>
      <c r="P2" s="272"/>
      <c r="Q2" s="272"/>
      <c r="R2" s="272"/>
      <c r="S2" s="272"/>
      <c r="T2" s="272"/>
      <c r="U2" s="272"/>
      <c r="V2" s="272"/>
      <c r="AT2" s="18" t="s">
        <v>84</v>
      </c>
      <c r="AZ2" s="204" t="s">
        <v>184</v>
      </c>
      <c r="BA2" s="204" t="s">
        <v>20</v>
      </c>
      <c r="BB2" s="204" t="s">
        <v>20</v>
      </c>
      <c r="BC2" s="204" t="s">
        <v>27</v>
      </c>
      <c r="BD2" s="204" t="s">
        <v>132</v>
      </c>
    </row>
    <row r="3" spans="1:70" ht="6.95" customHeight="1" x14ac:dyDescent="0.3">
      <c r="B3" s="19"/>
      <c r="C3" s="20"/>
      <c r="D3" s="20"/>
      <c r="E3" s="20"/>
      <c r="F3" s="20"/>
      <c r="G3" s="20"/>
      <c r="H3" s="20"/>
      <c r="I3" s="106"/>
      <c r="J3" s="20"/>
      <c r="K3" s="21"/>
      <c r="AT3" s="18" t="s">
        <v>81</v>
      </c>
      <c r="AZ3" s="204" t="s">
        <v>185</v>
      </c>
      <c r="BA3" s="204" t="s">
        <v>20</v>
      </c>
      <c r="BB3" s="204" t="s">
        <v>20</v>
      </c>
      <c r="BC3" s="204" t="s">
        <v>186</v>
      </c>
      <c r="BD3" s="204" t="s">
        <v>132</v>
      </c>
    </row>
    <row r="4" spans="1:70" ht="36.950000000000003" customHeight="1" x14ac:dyDescent="0.3">
      <c r="B4" s="22"/>
      <c r="C4" s="23"/>
      <c r="D4" s="24" t="s">
        <v>89</v>
      </c>
      <c r="E4" s="23"/>
      <c r="F4" s="23"/>
      <c r="G4" s="23"/>
      <c r="H4" s="23"/>
      <c r="I4" s="107"/>
      <c r="J4" s="23"/>
      <c r="K4" s="25"/>
      <c r="M4" s="26" t="s">
        <v>10</v>
      </c>
      <c r="AT4" s="18" t="s">
        <v>4</v>
      </c>
    </row>
    <row r="5" spans="1:70" ht="6.95" customHeight="1" x14ac:dyDescent="0.3">
      <c r="B5" s="22"/>
      <c r="C5" s="23"/>
      <c r="D5" s="23"/>
      <c r="E5" s="23"/>
      <c r="F5" s="23"/>
      <c r="G5" s="23"/>
      <c r="H5" s="23"/>
      <c r="I5" s="107"/>
      <c r="J5" s="23"/>
      <c r="K5" s="25"/>
    </row>
    <row r="6" spans="1:70" x14ac:dyDescent="0.3">
      <c r="B6" s="22"/>
      <c r="C6" s="23"/>
      <c r="D6" s="31" t="s">
        <v>16</v>
      </c>
      <c r="E6" s="23"/>
      <c r="F6" s="23"/>
      <c r="G6" s="23"/>
      <c r="H6" s="23"/>
      <c r="I6" s="107"/>
      <c r="J6" s="23"/>
      <c r="K6" s="25"/>
    </row>
    <row r="7" spans="1:70" ht="22.5" customHeight="1" x14ac:dyDescent="0.3">
      <c r="B7" s="22"/>
      <c r="C7" s="23"/>
      <c r="D7" s="23"/>
      <c r="E7" s="310" t="str">
        <f>'Rekapitulace stavby'!K6</f>
        <v>Polní cesty C1 a C487 Dvory</v>
      </c>
      <c r="F7" s="276"/>
      <c r="G7" s="276"/>
      <c r="H7" s="276"/>
      <c r="I7" s="107"/>
      <c r="J7" s="23"/>
      <c r="K7" s="25"/>
    </row>
    <row r="8" spans="1:70" s="1" customFormat="1" x14ac:dyDescent="0.3">
      <c r="B8" s="35"/>
      <c r="C8" s="36"/>
      <c r="D8" s="31" t="s">
        <v>90</v>
      </c>
      <c r="E8" s="36"/>
      <c r="F8" s="36"/>
      <c r="G8" s="36"/>
      <c r="H8" s="36"/>
      <c r="I8" s="108"/>
      <c r="J8" s="36"/>
      <c r="K8" s="39"/>
    </row>
    <row r="9" spans="1:70" s="1" customFormat="1" ht="36.950000000000003" customHeight="1" x14ac:dyDescent="0.3">
      <c r="B9" s="35"/>
      <c r="C9" s="36"/>
      <c r="D9" s="36"/>
      <c r="E9" s="311" t="s">
        <v>187</v>
      </c>
      <c r="F9" s="283"/>
      <c r="G9" s="283"/>
      <c r="H9" s="283"/>
      <c r="I9" s="108"/>
      <c r="J9" s="36"/>
      <c r="K9" s="39"/>
    </row>
    <row r="10" spans="1:70" s="1" customFormat="1" ht="13.5" x14ac:dyDescent="0.3">
      <c r="B10" s="35"/>
      <c r="C10" s="36"/>
      <c r="D10" s="36"/>
      <c r="E10" s="36"/>
      <c r="F10" s="36"/>
      <c r="G10" s="36"/>
      <c r="H10" s="36"/>
      <c r="I10" s="108"/>
      <c r="J10" s="36"/>
      <c r="K10" s="39"/>
    </row>
    <row r="11" spans="1:70" s="1" customFormat="1" ht="14.45" customHeight="1" x14ac:dyDescent="0.3">
      <c r="B11" s="35"/>
      <c r="C11" s="36"/>
      <c r="D11" s="31" t="s">
        <v>19</v>
      </c>
      <c r="E11" s="36"/>
      <c r="F11" s="29" t="s">
        <v>20</v>
      </c>
      <c r="G11" s="36"/>
      <c r="H11" s="36"/>
      <c r="I11" s="109" t="s">
        <v>21</v>
      </c>
      <c r="J11" s="29" t="s">
        <v>20</v>
      </c>
      <c r="K11" s="39"/>
    </row>
    <row r="12" spans="1:70" s="1" customFormat="1" ht="14.45" customHeight="1" x14ac:dyDescent="0.3">
      <c r="B12" s="35"/>
      <c r="C12" s="36"/>
      <c r="D12" s="31" t="s">
        <v>23</v>
      </c>
      <c r="E12" s="36"/>
      <c r="F12" s="29" t="s">
        <v>92</v>
      </c>
      <c r="G12" s="36"/>
      <c r="H12" s="36"/>
      <c r="I12" s="109" t="s">
        <v>25</v>
      </c>
      <c r="J12" s="110" t="str">
        <f>'Rekapitulace stavby'!AN8</f>
        <v>15. 11. 2016</v>
      </c>
      <c r="K12" s="39"/>
    </row>
    <row r="13" spans="1:70" s="1" customFormat="1" ht="10.9" customHeight="1" x14ac:dyDescent="0.3">
      <c r="B13" s="35"/>
      <c r="C13" s="36"/>
      <c r="D13" s="36"/>
      <c r="E13" s="36"/>
      <c r="F13" s="36"/>
      <c r="G13" s="36"/>
      <c r="H13" s="36"/>
      <c r="I13" s="108"/>
      <c r="J13" s="36"/>
      <c r="K13" s="39"/>
    </row>
    <row r="14" spans="1:70" s="1" customFormat="1" ht="14.45" customHeight="1" x14ac:dyDescent="0.3">
      <c r="B14" s="35"/>
      <c r="C14" s="36"/>
      <c r="D14" s="31" t="s">
        <v>29</v>
      </c>
      <c r="E14" s="36"/>
      <c r="F14" s="36"/>
      <c r="G14" s="36"/>
      <c r="H14" s="36"/>
      <c r="I14" s="109" t="s">
        <v>30</v>
      </c>
      <c r="J14" s="29" t="str">
        <f>IF('Rekapitulace stavby'!AN10="","",'Rekapitulace stavby'!AN10)</f>
        <v/>
      </c>
      <c r="K14" s="39"/>
    </row>
    <row r="15" spans="1:70" s="1" customFormat="1" ht="18" customHeight="1" x14ac:dyDescent="0.3">
      <c r="B15" s="35"/>
      <c r="C15" s="36"/>
      <c r="D15" s="36"/>
      <c r="E15" s="29" t="str">
        <f>IF('Rekapitulace stavby'!E11="","",'Rekapitulace stavby'!E11)</f>
        <v>Česká republika - Státní pozemkový úřad</v>
      </c>
      <c r="F15" s="36"/>
      <c r="G15" s="36"/>
      <c r="H15" s="36"/>
      <c r="I15" s="109" t="s">
        <v>32</v>
      </c>
      <c r="J15" s="29" t="str">
        <f>IF('Rekapitulace stavby'!AN11="","",'Rekapitulace stavby'!AN11)</f>
        <v/>
      </c>
      <c r="K15" s="39"/>
    </row>
    <row r="16" spans="1:70" s="1" customFormat="1" ht="6.95" customHeight="1" x14ac:dyDescent="0.3">
      <c r="B16" s="35"/>
      <c r="C16" s="36"/>
      <c r="D16" s="36"/>
      <c r="E16" s="36"/>
      <c r="F16" s="36"/>
      <c r="G16" s="36"/>
      <c r="H16" s="36"/>
      <c r="I16" s="108"/>
      <c r="J16" s="36"/>
      <c r="K16" s="39"/>
    </row>
    <row r="17" spans="2:11" s="1" customFormat="1" ht="14.45" customHeight="1" x14ac:dyDescent="0.3">
      <c r="B17" s="35"/>
      <c r="C17" s="36"/>
      <c r="D17" s="31" t="s">
        <v>33</v>
      </c>
      <c r="E17" s="36"/>
      <c r="F17" s="36"/>
      <c r="G17" s="36"/>
      <c r="H17" s="36"/>
      <c r="I17" s="109" t="s">
        <v>30</v>
      </c>
      <c r="J17" s="29" t="str">
        <f>IF('Rekapitulace stavby'!AN13="Vyplň údaj","",IF('Rekapitulace stavby'!AN13="","",'Rekapitulace stavby'!AN13))</f>
        <v/>
      </c>
      <c r="K17" s="39"/>
    </row>
    <row r="18" spans="2:11" s="1" customFormat="1" ht="18" customHeight="1" x14ac:dyDescent="0.3">
      <c r="B18" s="35"/>
      <c r="C18" s="36"/>
      <c r="D18" s="36"/>
      <c r="E18" s="29" t="str">
        <f>IF('Rekapitulace stavby'!E14="Vyplň údaj","",IF('Rekapitulace stavby'!E14="","",'Rekapitulace stavby'!E14))</f>
        <v/>
      </c>
      <c r="F18" s="36"/>
      <c r="G18" s="36"/>
      <c r="H18" s="36"/>
      <c r="I18" s="109" t="s">
        <v>32</v>
      </c>
      <c r="J18" s="29" t="str">
        <f>IF('Rekapitulace stavby'!AN14="Vyplň údaj","",IF('Rekapitulace stavby'!AN14="","",'Rekapitulace stavby'!AN14))</f>
        <v/>
      </c>
      <c r="K18" s="39"/>
    </row>
    <row r="19" spans="2:11" s="1" customFormat="1" ht="6.95" customHeight="1" x14ac:dyDescent="0.3">
      <c r="B19" s="35"/>
      <c r="C19" s="36"/>
      <c r="D19" s="36"/>
      <c r="E19" s="36"/>
      <c r="F19" s="36"/>
      <c r="G19" s="36"/>
      <c r="H19" s="36"/>
      <c r="I19" s="108"/>
      <c r="J19" s="36"/>
      <c r="K19" s="39"/>
    </row>
    <row r="20" spans="2:11" s="1" customFormat="1" ht="14.45" customHeight="1" x14ac:dyDescent="0.3">
      <c r="B20" s="35"/>
      <c r="C20" s="36"/>
      <c r="D20" s="31" t="s">
        <v>35</v>
      </c>
      <c r="E20" s="36"/>
      <c r="F20" s="36"/>
      <c r="G20" s="36"/>
      <c r="H20" s="36"/>
      <c r="I20" s="109" t="s">
        <v>30</v>
      </c>
      <c r="J20" s="29" t="str">
        <f>IF('Rekapitulace stavby'!AN16="","",'Rekapitulace stavby'!AN16)</f>
        <v/>
      </c>
      <c r="K20" s="39"/>
    </row>
    <row r="21" spans="2:11" s="1" customFormat="1" ht="18" customHeight="1" x14ac:dyDescent="0.3">
      <c r="B21" s="35"/>
      <c r="C21" s="36"/>
      <c r="D21" s="36"/>
      <c r="E21" s="29" t="str">
        <f>IF('Rekapitulace stavby'!E17="","",'Rekapitulace stavby'!E17)</f>
        <v>Ing. Roman Fišer</v>
      </c>
      <c r="F21" s="36"/>
      <c r="G21" s="36"/>
      <c r="H21" s="36"/>
      <c r="I21" s="109" t="s">
        <v>32</v>
      </c>
      <c r="J21" s="29" t="str">
        <f>IF('Rekapitulace stavby'!AN17="","",'Rekapitulace stavby'!AN17)</f>
        <v/>
      </c>
      <c r="K21" s="39"/>
    </row>
    <row r="22" spans="2:11" s="1" customFormat="1" ht="6.95" customHeight="1" x14ac:dyDescent="0.3">
      <c r="B22" s="35"/>
      <c r="C22" s="36"/>
      <c r="D22" s="36"/>
      <c r="E22" s="36"/>
      <c r="F22" s="36"/>
      <c r="G22" s="36"/>
      <c r="H22" s="36"/>
      <c r="I22" s="108"/>
      <c r="J22" s="36"/>
      <c r="K22" s="39"/>
    </row>
    <row r="23" spans="2:11" s="1" customFormat="1" ht="14.45" customHeight="1" x14ac:dyDescent="0.3">
      <c r="B23" s="35"/>
      <c r="C23" s="36"/>
      <c r="D23" s="31" t="s">
        <v>38</v>
      </c>
      <c r="E23" s="36"/>
      <c r="F23" s="36"/>
      <c r="G23" s="36"/>
      <c r="H23" s="36"/>
      <c r="I23" s="108"/>
      <c r="J23" s="36"/>
      <c r="K23" s="39"/>
    </row>
    <row r="24" spans="2:11" s="6" customFormat="1" ht="22.5" customHeight="1" x14ac:dyDescent="0.3">
      <c r="B24" s="111"/>
      <c r="C24" s="112"/>
      <c r="D24" s="112"/>
      <c r="E24" s="279" t="s">
        <v>20</v>
      </c>
      <c r="F24" s="312"/>
      <c r="G24" s="312"/>
      <c r="H24" s="312"/>
      <c r="I24" s="113"/>
      <c r="J24" s="112"/>
      <c r="K24" s="114"/>
    </row>
    <row r="25" spans="2:11" s="1" customFormat="1" ht="6.95" customHeight="1" x14ac:dyDescent="0.3">
      <c r="B25" s="35"/>
      <c r="C25" s="36"/>
      <c r="D25" s="36"/>
      <c r="E25" s="36"/>
      <c r="F25" s="36"/>
      <c r="G25" s="36"/>
      <c r="H25" s="36"/>
      <c r="I25" s="108"/>
      <c r="J25" s="36"/>
      <c r="K25" s="39"/>
    </row>
    <row r="26" spans="2:11" s="1" customFormat="1" ht="6.95" customHeight="1" x14ac:dyDescent="0.3">
      <c r="B26" s="35"/>
      <c r="C26" s="36"/>
      <c r="D26" s="80"/>
      <c r="E26" s="80"/>
      <c r="F26" s="80"/>
      <c r="G26" s="80"/>
      <c r="H26" s="80"/>
      <c r="I26" s="115"/>
      <c r="J26" s="80"/>
      <c r="K26" s="116"/>
    </row>
    <row r="27" spans="2:11" s="1" customFormat="1" ht="25.35" customHeight="1" x14ac:dyDescent="0.3">
      <c r="B27" s="35"/>
      <c r="C27" s="36"/>
      <c r="D27" s="117" t="s">
        <v>39</v>
      </c>
      <c r="E27" s="36"/>
      <c r="F27" s="36"/>
      <c r="G27" s="36"/>
      <c r="H27" s="36"/>
      <c r="I27" s="108"/>
      <c r="J27" s="118">
        <f>ROUND(J83,2)</f>
        <v>0</v>
      </c>
      <c r="K27" s="39"/>
    </row>
    <row r="28" spans="2:11" s="1" customFormat="1" ht="6.95" customHeight="1" x14ac:dyDescent="0.3">
      <c r="B28" s="35"/>
      <c r="C28" s="36"/>
      <c r="D28" s="80"/>
      <c r="E28" s="80"/>
      <c r="F28" s="80"/>
      <c r="G28" s="80"/>
      <c r="H28" s="80"/>
      <c r="I28" s="115"/>
      <c r="J28" s="80"/>
      <c r="K28" s="116"/>
    </row>
    <row r="29" spans="2:11" s="1" customFormat="1" ht="14.45" customHeight="1" x14ac:dyDescent="0.3">
      <c r="B29" s="35"/>
      <c r="C29" s="36"/>
      <c r="D29" s="36"/>
      <c r="E29" s="36"/>
      <c r="F29" s="40" t="s">
        <v>41</v>
      </c>
      <c r="G29" s="36"/>
      <c r="H29" s="36"/>
      <c r="I29" s="119" t="s">
        <v>40</v>
      </c>
      <c r="J29" s="40" t="s">
        <v>42</v>
      </c>
      <c r="K29" s="39"/>
    </row>
    <row r="30" spans="2:11" s="1" customFormat="1" ht="14.45" customHeight="1" x14ac:dyDescent="0.3">
      <c r="B30" s="35"/>
      <c r="C30" s="36"/>
      <c r="D30" s="43" t="s">
        <v>43</v>
      </c>
      <c r="E30" s="43" t="s">
        <v>44</v>
      </c>
      <c r="F30" s="120">
        <f>ROUND(SUM(BE83:BE445), 2)</f>
        <v>0</v>
      </c>
      <c r="G30" s="36"/>
      <c r="H30" s="36"/>
      <c r="I30" s="121">
        <v>0.21</v>
      </c>
      <c r="J30" s="120">
        <f>ROUND(ROUND((SUM(BE83:BE445)), 2)*I30, 2)</f>
        <v>0</v>
      </c>
      <c r="K30" s="39"/>
    </row>
    <row r="31" spans="2:11" s="1" customFormat="1" ht="14.45" customHeight="1" x14ac:dyDescent="0.3">
      <c r="B31" s="35"/>
      <c r="C31" s="36"/>
      <c r="D31" s="36"/>
      <c r="E31" s="43" t="s">
        <v>45</v>
      </c>
      <c r="F31" s="120">
        <f>ROUND(SUM(BF83:BF445), 2)</f>
        <v>0</v>
      </c>
      <c r="G31" s="36"/>
      <c r="H31" s="36"/>
      <c r="I31" s="121">
        <v>0.15</v>
      </c>
      <c r="J31" s="120">
        <f>ROUND(ROUND((SUM(BF83:BF445)), 2)*I31, 2)</f>
        <v>0</v>
      </c>
      <c r="K31" s="39"/>
    </row>
    <row r="32" spans="2:11" s="1" customFormat="1" ht="14.45" hidden="1" customHeight="1" x14ac:dyDescent="0.3">
      <c r="B32" s="35"/>
      <c r="C32" s="36"/>
      <c r="D32" s="36"/>
      <c r="E32" s="43" t="s">
        <v>46</v>
      </c>
      <c r="F32" s="120">
        <f>ROUND(SUM(BG83:BG445), 2)</f>
        <v>0</v>
      </c>
      <c r="G32" s="36"/>
      <c r="H32" s="36"/>
      <c r="I32" s="121">
        <v>0.21</v>
      </c>
      <c r="J32" s="120">
        <v>0</v>
      </c>
      <c r="K32" s="39"/>
    </row>
    <row r="33" spans="2:11" s="1" customFormat="1" ht="14.45" hidden="1" customHeight="1" x14ac:dyDescent="0.3">
      <c r="B33" s="35"/>
      <c r="C33" s="36"/>
      <c r="D33" s="36"/>
      <c r="E33" s="43" t="s">
        <v>47</v>
      </c>
      <c r="F33" s="120">
        <f>ROUND(SUM(BH83:BH445), 2)</f>
        <v>0</v>
      </c>
      <c r="G33" s="36"/>
      <c r="H33" s="36"/>
      <c r="I33" s="121">
        <v>0.15</v>
      </c>
      <c r="J33" s="120">
        <v>0</v>
      </c>
      <c r="K33" s="39"/>
    </row>
    <row r="34" spans="2:11" s="1" customFormat="1" ht="14.45" hidden="1" customHeight="1" x14ac:dyDescent="0.3">
      <c r="B34" s="35"/>
      <c r="C34" s="36"/>
      <c r="D34" s="36"/>
      <c r="E34" s="43" t="s">
        <v>48</v>
      </c>
      <c r="F34" s="120">
        <f>ROUND(SUM(BI83:BI445), 2)</f>
        <v>0</v>
      </c>
      <c r="G34" s="36"/>
      <c r="H34" s="36"/>
      <c r="I34" s="121">
        <v>0</v>
      </c>
      <c r="J34" s="120">
        <v>0</v>
      </c>
      <c r="K34" s="39"/>
    </row>
    <row r="35" spans="2:11" s="1" customFormat="1" ht="6.95" customHeight="1" x14ac:dyDescent="0.3">
      <c r="B35" s="35"/>
      <c r="C35" s="36"/>
      <c r="D35" s="36"/>
      <c r="E35" s="36"/>
      <c r="F35" s="36"/>
      <c r="G35" s="36"/>
      <c r="H35" s="36"/>
      <c r="I35" s="108"/>
      <c r="J35" s="36"/>
      <c r="K35" s="39"/>
    </row>
    <row r="36" spans="2:11" s="1" customFormat="1" ht="25.35" customHeight="1" x14ac:dyDescent="0.3">
      <c r="B36" s="35"/>
      <c r="C36" s="122"/>
      <c r="D36" s="123" t="s">
        <v>49</v>
      </c>
      <c r="E36" s="74"/>
      <c r="F36" s="74"/>
      <c r="G36" s="124" t="s">
        <v>50</v>
      </c>
      <c r="H36" s="125" t="s">
        <v>51</v>
      </c>
      <c r="I36" s="126"/>
      <c r="J36" s="127">
        <f>SUM(J27:J34)</f>
        <v>0</v>
      </c>
      <c r="K36" s="128"/>
    </row>
    <row r="37" spans="2:11" s="1" customFormat="1" ht="14.45" customHeight="1" x14ac:dyDescent="0.3">
      <c r="B37" s="50"/>
      <c r="C37" s="51"/>
      <c r="D37" s="51"/>
      <c r="E37" s="51"/>
      <c r="F37" s="51"/>
      <c r="G37" s="51"/>
      <c r="H37" s="51"/>
      <c r="I37" s="129"/>
      <c r="J37" s="51"/>
      <c r="K37" s="52"/>
    </row>
    <row r="41" spans="2:11" s="1" customFormat="1" ht="6.95" customHeight="1" x14ac:dyDescent="0.3">
      <c r="B41" s="130"/>
      <c r="C41" s="131"/>
      <c r="D41" s="131"/>
      <c r="E41" s="131"/>
      <c r="F41" s="131"/>
      <c r="G41" s="131"/>
      <c r="H41" s="131"/>
      <c r="I41" s="132"/>
      <c r="J41" s="131"/>
      <c r="K41" s="133"/>
    </row>
    <row r="42" spans="2:11" s="1" customFormat="1" ht="36.950000000000003" customHeight="1" x14ac:dyDescent="0.3">
      <c r="B42" s="35"/>
      <c r="C42" s="24" t="s">
        <v>93</v>
      </c>
      <c r="D42" s="36"/>
      <c r="E42" s="36"/>
      <c r="F42" s="36"/>
      <c r="G42" s="36"/>
      <c r="H42" s="36"/>
      <c r="I42" s="108"/>
      <c r="J42" s="36"/>
      <c r="K42" s="39"/>
    </row>
    <row r="43" spans="2:11" s="1" customFormat="1" ht="6.95" customHeight="1" x14ac:dyDescent="0.3">
      <c r="B43" s="35"/>
      <c r="C43" s="36"/>
      <c r="D43" s="36"/>
      <c r="E43" s="36"/>
      <c r="F43" s="36"/>
      <c r="G43" s="36"/>
      <c r="H43" s="36"/>
      <c r="I43" s="108"/>
      <c r="J43" s="36"/>
      <c r="K43" s="39"/>
    </row>
    <row r="44" spans="2:11" s="1" customFormat="1" ht="14.45" customHeight="1" x14ac:dyDescent="0.3">
      <c r="B44" s="35"/>
      <c r="C44" s="31" t="s">
        <v>16</v>
      </c>
      <c r="D44" s="36"/>
      <c r="E44" s="36"/>
      <c r="F44" s="36"/>
      <c r="G44" s="36"/>
      <c r="H44" s="36"/>
      <c r="I44" s="108"/>
      <c r="J44" s="36"/>
      <c r="K44" s="39"/>
    </row>
    <row r="45" spans="2:11" s="1" customFormat="1" ht="22.5" customHeight="1" x14ac:dyDescent="0.3">
      <c r="B45" s="35"/>
      <c r="C45" s="36"/>
      <c r="D45" s="36"/>
      <c r="E45" s="310" t="str">
        <f>E7</f>
        <v>Polní cesty C1 a C487 Dvory</v>
      </c>
      <c r="F45" s="283"/>
      <c r="G45" s="283"/>
      <c r="H45" s="283"/>
      <c r="I45" s="108"/>
      <c r="J45" s="36"/>
      <c r="K45" s="39"/>
    </row>
    <row r="46" spans="2:11" s="1" customFormat="1" ht="14.45" customHeight="1" x14ac:dyDescent="0.3">
      <c r="B46" s="35"/>
      <c r="C46" s="31" t="s">
        <v>90</v>
      </c>
      <c r="D46" s="36"/>
      <c r="E46" s="36"/>
      <c r="F46" s="36"/>
      <c r="G46" s="36"/>
      <c r="H46" s="36"/>
      <c r="I46" s="108"/>
      <c r="J46" s="36"/>
      <c r="K46" s="39"/>
    </row>
    <row r="47" spans="2:11" s="1" customFormat="1" ht="23.25" customHeight="1" x14ac:dyDescent="0.3">
      <c r="B47" s="35"/>
      <c r="C47" s="36"/>
      <c r="D47" s="36"/>
      <c r="E47" s="311" t="str">
        <f>E9</f>
        <v>SO 101.01 - KOMUNIKACE</v>
      </c>
      <c r="F47" s="283"/>
      <c r="G47" s="283"/>
      <c r="H47" s="283"/>
      <c r="I47" s="108"/>
      <c r="J47" s="36"/>
      <c r="K47" s="39"/>
    </row>
    <row r="48" spans="2:11" s="1" customFormat="1" ht="6.95" customHeight="1" x14ac:dyDescent="0.3">
      <c r="B48" s="35"/>
      <c r="C48" s="36"/>
      <c r="D48" s="36"/>
      <c r="E48" s="36"/>
      <c r="F48" s="36"/>
      <c r="G48" s="36"/>
      <c r="H48" s="36"/>
      <c r="I48" s="108"/>
      <c r="J48" s="36"/>
      <c r="K48" s="39"/>
    </row>
    <row r="49" spans="2:47" s="1" customFormat="1" ht="18" customHeight="1" x14ac:dyDescent="0.3">
      <c r="B49" s="35"/>
      <c r="C49" s="31" t="s">
        <v>23</v>
      </c>
      <c r="D49" s="36"/>
      <c r="E49" s="36"/>
      <c r="F49" s="29" t="str">
        <f>F12</f>
        <v xml:space="preserve"> </v>
      </c>
      <c r="G49" s="36"/>
      <c r="H49" s="36"/>
      <c r="I49" s="109" t="s">
        <v>25</v>
      </c>
      <c r="J49" s="110" t="str">
        <f>IF(J12="","",J12)</f>
        <v>15. 11. 2016</v>
      </c>
      <c r="K49" s="39"/>
    </row>
    <row r="50" spans="2:47" s="1" customFormat="1" ht="6.95" customHeight="1" x14ac:dyDescent="0.3">
      <c r="B50" s="35"/>
      <c r="C50" s="36"/>
      <c r="D50" s="36"/>
      <c r="E50" s="36"/>
      <c r="F50" s="36"/>
      <c r="G50" s="36"/>
      <c r="H50" s="36"/>
      <c r="I50" s="108"/>
      <c r="J50" s="36"/>
      <c r="K50" s="39"/>
    </row>
    <row r="51" spans="2:47" s="1" customFormat="1" x14ac:dyDescent="0.3">
      <c r="B51" s="35"/>
      <c r="C51" s="31" t="s">
        <v>29</v>
      </c>
      <c r="D51" s="36"/>
      <c r="E51" s="36"/>
      <c r="F51" s="29" t="str">
        <f>E15</f>
        <v>Česká republika - Státní pozemkový úřad</v>
      </c>
      <c r="G51" s="36"/>
      <c r="H51" s="36"/>
      <c r="I51" s="109" t="s">
        <v>35</v>
      </c>
      <c r="J51" s="29" t="str">
        <f>E21</f>
        <v>Ing. Roman Fišer</v>
      </c>
      <c r="K51" s="39"/>
    </row>
    <row r="52" spans="2:47" s="1" customFormat="1" ht="14.45" customHeight="1" x14ac:dyDescent="0.3">
      <c r="B52" s="35"/>
      <c r="C52" s="31" t="s">
        <v>33</v>
      </c>
      <c r="D52" s="36"/>
      <c r="E52" s="36"/>
      <c r="F52" s="29" t="str">
        <f>IF(E18="","",E18)</f>
        <v/>
      </c>
      <c r="G52" s="36"/>
      <c r="H52" s="36"/>
      <c r="I52" s="108"/>
      <c r="J52" s="36"/>
      <c r="K52" s="39"/>
    </row>
    <row r="53" spans="2:47" s="1" customFormat="1" ht="10.35" customHeight="1" x14ac:dyDescent="0.3">
      <c r="B53" s="35"/>
      <c r="C53" s="36"/>
      <c r="D53" s="36"/>
      <c r="E53" s="36"/>
      <c r="F53" s="36"/>
      <c r="G53" s="36"/>
      <c r="H53" s="36"/>
      <c r="I53" s="108"/>
      <c r="J53" s="36"/>
      <c r="K53" s="39"/>
    </row>
    <row r="54" spans="2:47" s="1" customFormat="1" ht="29.25" customHeight="1" x14ac:dyDescent="0.3">
      <c r="B54" s="35"/>
      <c r="C54" s="134" t="s">
        <v>94</v>
      </c>
      <c r="D54" s="122"/>
      <c r="E54" s="122"/>
      <c r="F54" s="122"/>
      <c r="G54" s="122"/>
      <c r="H54" s="122"/>
      <c r="I54" s="135"/>
      <c r="J54" s="136" t="s">
        <v>95</v>
      </c>
      <c r="K54" s="137"/>
    </row>
    <row r="55" spans="2:47" s="1" customFormat="1" ht="10.35" customHeight="1" x14ac:dyDescent="0.3">
      <c r="B55" s="35"/>
      <c r="C55" s="36"/>
      <c r="D55" s="36"/>
      <c r="E55" s="36"/>
      <c r="F55" s="36"/>
      <c r="G55" s="36"/>
      <c r="H55" s="36"/>
      <c r="I55" s="108"/>
      <c r="J55" s="36"/>
      <c r="K55" s="39"/>
    </row>
    <row r="56" spans="2:47" s="1" customFormat="1" ht="29.25" customHeight="1" x14ac:dyDescent="0.3">
      <c r="B56" s="35"/>
      <c r="C56" s="138" t="s">
        <v>96</v>
      </c>
      <c r="D56" s="36"/>
      <c r="E56" s="36"/>
      <c r="F56" s="36"/>
      <c r="G56" s="36"/>
      <c r="H56" s="36"/>
      <c r="I56" s="108"/>
      <c r="J56" s="118">
        <f>J83</f>
        <v>0</v>
      </c>
      <c r="K56" s="39"/>
      <c r="AU56" s="18" t="s">
        <v>97</v>
      </c>
    </row>
    <row r="57" spans="2:47" s="7" customFormat="1" ht="24.95" customHeight="1" x14ac:dyDescent="0.3">
      <c r="B57" s="139"/>
      <c r="C57" s="140"/>
      <c r="D57" s="141" t="s">
        <v>188</v>
      </c>
      <c r="E57" s="142"/>
      <c r="F57" s="142"/>
      <c r="G57" s="142"/>
      <c r="H57" s="142"/>
      <c r="I57" s="143"/>
      <c r="J57" s="144">
        <f>J84</f>
        <v>0</v>
      </c>
      <c r="K57" s="145"/>
    </row>
    <row r="58" spans="2:47" s="8" customFormat="1" ht="19.899999999999999" customHeight="1" x14ac:dyDescent="0.3">
      <c r="B58" s="146"/>
      <c r="C58" s="147"/>
      <c r="D58" s="148" t="s">
        <v>189</v>
      </c>
      <c r="E58" s="149"/>
      <c r="F58" s="149"/>
      <c r="G58" s="149"/>
      <c r="H58" s="149"/>
      <c r="I58" s="150"/>
      <c r="J58" s="151">
        <f>J85</f>
        <v>0</v>
      </c>
      <c r="K58" s="152"/>
    </row>
    <row r="59" spans="2:47" s="8" customFormat="1" ht="19.899999999999999" customHeight="1" x14ac:dyDescent="0.3">
      <c r="B59" s="146"/>
      <c r="C59" s="147"/>
      <c r="D59" s="148" t="s">
        <v>190</v>
      </c>
      <c r="E59" s="149"/>
      <c r="F59" s="149"/>
      <c r="G59" s="149"/>
      <c r="H59" s="149"/>
      <c r="I59" s="150"/>
      <c r="J59" s="151">
        <f>J216</f>
        <v>0</v>
      </c>
      <c r="K59" s="152"/>
    </row>
    <row r="60" spans="2:47" s="8" customFormat="1" ht="19.899999999999999" customHeight="1" x14ac:dyDescent="0.3">
      <c r="B60" s="146"/>
      <c r="C60" s="147"/>
      <c r="D60" s="148" t="s">
        <v>191</v>
      </c>
      <c r="E60" s="149"/>
      <c r="F60" s="149"/>
      <c r="G60" s="149"/>
      <c r="H60" s="149"/>
      <c r="I60" s="150"/>
      <c r="J60" s="151">
        <f>J234</f>
        <v>0</v>
      </c>
      <c r="K60" s="152"/>
    </row>
    <row r="61" spans="2:47" s="8" customFormat="1" ht="19.899999999999999" customHeight="1" x14ac:dyDescent="0.3">
      <c r="B61" s="146"/>
      <c r="C61" s="147"/>
      <c r="D61" s="148" t="s">
        <v>192</v>
      </c>
      <c r="E61" s="149"/>
      <c r="F61" s="149"/>
      <c r="G61" s="149"/>
      <c r="H61" s="149"/>
      <c r="I61" s="150"/>
      <c r="J61" s="151">
        <f>J243</f>
        <v>0</v>
      </c>
      <c r="K61" s="152"/>
    </row>
    <row r="62" spans="2:47" s="8" customFormat="1" ht="19.899999999999999" customHeight="1" x14ac:dyDescent="0.3">
      <c r="B62" s="146"/>
      <c r="C62" s="147"/>
      <c r="D62" s="148" t="s">
        <v>193</v>
      </c>
      <c r="E62" s="149"/>
      <c r="F62" s="149"/>
      <c r="G62" s="149"/>
      <c r="H62" s="149"/>
      <c r="I62" s="150"/>
      <c r="J62" s="151">
        <f>J336</f>
        <v>0</v>
      </c>
      <c r="K62" s="152"/>
    </row>
    <row r="63" spans="2:47" s="8" customFormat="1" ht="19.899999999999999" customHeight="1" x14ac:dyDescent="0.3">
      <c r="B63" s="146"/>
      <c r="C63" s="147"/>
      <c r="D63" s="148" t="s">
        <v>194</v>
      </c>
      <c r="E63" s="149"/>
      <c r="F63" s="149"/>
      <c r="G63" s="149"/>
      <c r="H63" s="149"/>
      <c r="I63" s="150"/>
      <c r="J63" s="151">
        <f>J427</f>
        <v>0</v>
      </c>
      <c r="K63" s="152"/>
    </row>
    <row r="64" spans="2:47" s="1" customFormat="1" ht="21.75" customHeight="1" x14ac:dyDescent="0.3">
      <c r="B64" s="35"/>
      <c r="C64" s="36"/>
      <c r="D64" s="36"/>
      <c r="E64" s="36"/>
      <c r="F64" s="36"/>
      <c r="G64" s="36"/>
      <c r="H64" s="36"/>
      <c r="I64" s="108"/>
      <c r="J64" s="36"/>
      <c r="K64" s="39"/>
    </row>
    <row r="65" spans="2:12" s="1" customFormat="1" ht="6.95" customHeight="1" x14ac:dyDescent="0.3">
      <c r="B65" s="50"/>
      <c r="C65" s="51"/>
      <c r="D65" s="51"/>
      <c r="E65" s="51"/>
      <c r="F65" s="51"/>
      <c r="G65" s="51"/>
      <c r="H65" s="51"/>
      <c r="I65" s="129"/>
      <c r="J65" s="51"/>
      <c r="K65" s="52"/>
    </row>
    <row r="69" spans="2:12" s="1" customFormat="1" ht="6.95" customHeight="1" x14ac:dyDescent="0.3">
      <c r="B69" s="53"/>
      <c r="C69" s="54"/>
      <c r="D69" s="54"/>
      <c r="E69" s="54"/>
      <c r="F69" s="54"/>
      <c r="G69" s="54"/>
      <c r="H69" s="54"/>
      <c r="I69" s="132"/>
      <c r="J69" s="54"/>
      <c r="K69" s="54"/>
      <c r="L69" s="55"/>
    </row>
    <row r="70" spans="2:12" s="1" customFormat="1" ht="36.950000000000003" customHeight="1" x14ac:dyDescent="0.3">
      <c r="B70" s="35"/>
      <c r="C70" s="56" t="s">
        <v>100</v>
      </c>
      <c r="D70" s="57"/>
      <c r="E70" s="57"/>
      <c r="F70" s="57"/>
      <c r="G70" s="57"/>
      <c r="H70" s="57"/>
      <c r="I70" s="153"/>
      <c r="J70" s="57"/>
      <c r="K70" s="57"/>
      <c r="L70" s="55"/>
    </row>
    <row r="71" spans="2:12" s="1" customFormat="1" ht="6.95" customHeight="1" x14ac:dyDescent="0.3">
      <c r="B71" s="35"/>
      <c r="C71" s="57"/>
      <c r="D71" s="57"/>
      <c r="E71" s="57"/>
      <c r="F71" s="57"/>
      <c r="G71" s="57"/>
      <c r="H71" s="57"/>
      <c r="I71" s="153"/>
      <c r="J71" s="57"/>
      <c r="K71" s="57"/>
      <c r="L71" s="55"/>
    </row>
    <row r="72" spans="2:12" s="1" customFormat="1" ht="14.45" customHeight="1" x14ac:dyDescent="0.3">
      <c r="B72" s="35"/>
      <c r="C72" s="59" t="s">
        <v>16</v>
      </c>
      <c r="D72" s="57"/>
      <c r="E72" s="57"/>
      <c r="F72" s="57"/>
      <c r="G72" s="57"/>
      <c r="H72" s="57"/>
      <c r="I72" s="153"/>
      <c r="J72" s="57"/>
      <c r="K72" s="57"/>
      <c r="L72" s="55"/>
    </row>
    <row r="73" spans="2:12" s="1" customFormat="1" ht="22.5" customHeight="1" x14ac:dyDescent="0.3">
      <c r="B73" s="35"/>
      <c r="C73" s="57"/>
      <c r="D73" s="57"/>
      <c r="E73" s="313" t="str">
        <f>E7</f>
        <v>Polní cesty C1 a C487 Dvory</v>
      </c>
      <c r="F73" s="294"/>
      <c r="G73" s="294"/>
      <c r="H73" s="294"/>
      <c r="I73" s="153"/>
      <c r="J73" s="57"/>
      <c r="K73" s="57"/>
      <c r="L73" s="55"/>
    </row>
    <row r="74" spans="2:12" s="1" customFormat="1" ht="14.45" customHeight="1" x14ac:dyDescent="0.3">
      <c r="B74" s="35"/>
      <c r="C74" s="59" t="s">
        <v>90</v>
      </c>
      <c r="D74" s="57"/>
      <c r="E74" s="57"/>
      <c r="F74" s="57"/>
      <c r="G74" s="57"/>
      <c r="H74" s="57"/>
      <c r="I74" s="153"/>
      <c r="J74" s="57"/>
      <c r="K74" s="57"/>
      <c r="L74" s="55"/>
    </row>
    <row r="75" spans="2:12" s="1" customFormat="1" ht="23.25" customHeight="1" x14ac:dyDescent="0.3">
      <c r="B75" s="35"/>
      <c r="C75" s="57"/>
      <c r="D75" s="57"/>
      <c r="E75" s="291" t="str">
        <f>E9</f>
        <v>SO 101.01 - KOMUNIKACE</v>
      </c>
      <c r="F75" s="294"/>
      <c r="G75" s="294"/>
      <c r="H75" s="294"/>
      <c r="I75" s="153"/>
      <c r="J75" s="57"/>
      <c r="K75" s="57"/>
      <c r="L75" s="55"/>
    </row>
    <row r="76" spans="2:12" s="1" customFormat="1" ht="6.95" customHeight="1" x14ac:dyDescent="0.3">
      <c r="B76" s="35"/>
      <c r="C76" s="57"/>
      <c r="D76" s="57"/>
      <c r="E76" s="57"/>
      <c r="F76" s="57"/>
      <c r="G76" s="57"/>
      <c r="H76" s="57"/>
      <c r="I76" s="153"/>
      <c r="J76" s="57"/>
      <c r="K76" s="57"/>
      <c r="L76" s="55"/>
    </row>
    <row r="77" spans="2:12" s="1" customFormat="1" ht="18" customHeight="1" x14ac:dyDescent="0.3">
      <c r="B77" s="35"/>
      <c r="C77" s="59" t="s">
        <v>23</v>
      </c>
      <c r="D77" s="57"/>
      <c r="E77" s="57"/>
      <c r="F77" s="154" t="str">
        <f>F12</f>
        <v xml:space="preserve"> </v>
      </c>
      <c r="G77" s="57"/>
      <c r="H77" s="57"/>
      <c r="I77" s="155" t="s">
        <v>25</v>
      </c>
      <c r="J77" s="67" t="str">
        <f>IF(J12="","",J12)</f>
        <v>15. 11. 2016</v>
      </c>
      <c r="K77" s="57"/>
      <c r="L77" s="55"/>
    </row>
    <row r="78" spans="2:12" s="1" customFormat="1" ht="6.95" customHeight="1" x14ac:dyDescent="0.3">
      <c r="B78" s="35"/>
      <c r="C78" s="57"/>
      <c r="D78" s="57"/>
      <c r="E78" s="57"/>
      <c r="F78" s="57"/>
      <c r="G78" s="57"/>
      <c r="H78" s="57"/>
      <c r="I78" s="153"/>
      <c r="J78" s="57"/>
      <c r="K78" s="57"/>
      <c r="L78" s="55"/>
    </row>
    <row r="79" spans="2:12" s="1" customFormat="1" x14ac:dyDescent="0.3">
      <c r="B79" s="35"/>
      <c r="C79" s="59" t="s">
        <v>29</v>
      </c>
      <c r="D79" s="57"/>
      <c r="E79" s="57"/>
      <c r="F79" s="154" t="str">
        <f>E15</f>
        <v>Česká republika - Státní pozemkový úřad</v>
      </c>
      <c r="G79" s="57"/>
      <c r="H79" s="57"/>
      <c r="I79" s="155" t="s">
        <v>35</v>
      </c>
      <c r="J79" s="154" t="str">
        <f>E21</f>
        <v>Ing. Roman Fišer</v>
      </c>
      <c r="K79" s="57"/>
      <c r="L79" s="55"/>
    </row>
    <row r="80" spans="2:12" s="1" customFormat="1" ht="14.45" customHeight="1" x14ac:dyDescent="0.3">
      <c r="B80" s="35"/>
      <c r="C80" s="59" t="s">
        <v>33</v>
      </c>
      <c r="D80" s="57"/>
      <c r="E80" s="57"/>
      <c r="F80" s="154" t="str">
        <f>IF(E18="","",E18)</f>
        <v/>
      </c>
      <c r="G80" s="57"/>
      <c r="H80" s="57"/>
      <c r="I80" s="153"/>
      <c r="J80" s="57"/>
      <c r="K80" s="57"/>
      <c r="L80" s="55"/>
    </row>
    <row r="81" spans="2:65" s="1" customFormat="1" ht="10.35" customHeight="1" x14ac:dyDescent="0.3">
      <c r="B81" s="35"/>
      <c r="C81" s="57"/>
      <c r="D81" s="57"/>
      <c r="E81" s="57"/>
      <c r="F81" s="57"/>
      <c r="G81" s="57"/>
      <c r="H81" s="57"/>
      <c r="I81" s="153"/>
      <c r="J81" s="57"/>
      <c r="K81" s="57"/>
      <c r="L81" s="55"/>
    </row>
    <row r="82" spans="2:65" s="9" customFormat="1" ht="29.25" customHeight="1" x14ac:dyDescent="0.3">
      <c r="B82" s="156"/>
      <c r="C82" s="157" t="s">
        <v>101</v>
      </c>
      <c r="D82" s="158" t="s">
        <v>58</v>
      </c>
      <c r="E82" s="158" t="s">
        <v>54</v>
      </c>
      <c r="F82" s="158" t="s">
        <v>102</v>
      </c>
      <c r="G82" s="158" t="s">
        <v>103</v>
      </c>
      <c r="H82" s="158" t="s">
        <v>104</v>
      </c>
      <c r="I82" s="159" t="s">
        <v>105</v>
      </c>
      <c r="J82" s="158" t="s">
        <v>95</v>
      </c>
      <c r="K82" s="160" t="s">
        <v>106</v>
      </c>
      <c r="L82" s="161"/>
      <c r="M82" s="76" t="s">
        <v>107</v>
      </c>
      <c r="N82" s="77" t="s">
        <v>43</v>
      </c>
      <c r="O82" s="77" t="s">
        <v>108</v>
      </c>
      <c r="P82" s="77" t="s">
        <v>109</v>
      </c>
      <c r="Q82" s="77" t="s">
        <v>110</v>
      </c>
      <c r="R82" s="77" t="s">
        <v>111</v>
      </c>
      <c r="S82" s="77" t="s">
        <v>112</v>
      </c>
      <c r="T82" s="78" t="s">
        <v>113</v>
      </c>
    </row>
    <row r="83" spans="2:65" s="1" customFormat="1" ht="29.25" customHeight="1" x14ac:dyDescent="0.35">
      <c r="B83" s="35"/>
      <c r="C83" s="82" t="s">
        <v>96</v>
      </c>
      <c r="D83" s="57"/>
      <c r="E83" s="57"/>
      <c r="F83" s="57"/>
      <c r="G83" s="57"/>
      <c r="H83" s="57"/>
      <c r="I83" s="153"/>
      <c r="J83" s="162">
        <f>BK83</f>
        <v>0</v>
      </c>
      <c r="K83" s="57"/>
      <c r="L83" s="55"/>
      <c r="M83" s="79"/>
      <c r="N83" s="80"/>
      <c r="O83" s="80"/>
      <c r="P83" s="163">
        <f>P84</f>
        <v>0</v>
      </c>
      <c r="Q83" s="80"/>
      <c r="R83" s="163">
        <f>R84</f>
        <v>468.79456702499994</v>
      </c>
      <c r="S83" s="80"/>
      <c r="T83" s="164">
        <f>T84</f>
        <v>336.72400000000005</v>
      </c>
      <c r="AT83" s="18" t="s">
        <v>72</v>
      </c>
      <c r="AU83" s="18" t="s">
        <v>97</v>
      </c>
      <c r="BK83" s="165">
        <f>BK84</f>
        <v>0</v>
      </c>
    </row>
    <row r="84" spans="2:65" s="10" customFormat="1" ht="37.35" customHeight="1" x14ac:dyDescent="0.35">
      <c r="B84" s="166"/>
      <c r="C84" s="167"/>
      <c r="D84" s="168" t="s">
        <v>72</v>
      </c>
      <c r="E84" s="169" t="s">
        <v>195</v>
      </c>
      <c r="F84" s="169" t="s">
        <v>196</v>
      </c>
      <c r="G84" s="167"/>
      <c r="H84" s="167"/>
      <c r="I84" s="170"/>
      <c r="J84" s="171">
        <f>BK84</f>
        <v>0</v>
      </c>
      <c r="K84" s="167"/>
      <c r="L84" s="172"/>
      <c r="M84" s="173"/>
      <c r="N84" s="174"/>
      <c r="O84" s="174"/>
      <c r="P84" s="175">
        <f>P85+P216+P234+P243+P336+P427</f>
        <v>0</v>
      </c>
      <c r="Q84" s="174"/>
      <c r="R84" s="175">
        <f>R85+R216+R234+R243+R336+R427</f>
        <v>468.79456702499994</v>
      </c>
      <c r="S84" s="174"/>
      <c r="T84" s="176">
        <f>T85+T216+T234+T243+T336+T427</f>
        <v>336.72400000000005</v>
      </c>
      <c r="AR84" s="177" t="s">
        <v>22</v>
      </c>
      <c r="AT84" s="178" t="s">
        <v>72</v>
      </c>
      <c r="AU84" s="178" t="s">
        <v>73</v>
      </c>
      <c r="AY84" s="177" t="s">
        <v>117</v>
      </c>
      <c r="BK84" s="179">
        <f>BK85+BK216+BK234+BK243+BK336+BK427</f>
        <v>0</v>
      </c>
    </row>
    <row r="85" spans="2:65" s="10" customFormat="1" ht="19.899999999999999" customHeight="1" x14ac:dyDescent="0.3">
      <c r="B85" s="166"/>
      <c r="C85" s="167"/>
      <c r="D85" s="180" t="s">
        <v>72</v>
      </c>
      <c r="E85" s="181" t="s">
        <v>22</v>
      </c>
      <c r="F85" s="181" t="s">
        <v>197</v>
      </c>
      <c r="G85" s="167"/>
      <c r="H85" s="167"/>
      <c r="I85" s="170"/>
      <c r="J85" s="182">
        <f>BK85</f>
        <v>0</v>
      </c>
      <c r="K85" s="167"/>
      <c r="L85" s="172"/>
      <c r="M85" s="173"/>
      <c r="N85" s="174"/>
      <c r="O85" s="174"/>
      <c r="P85" s="175">
        <f>SUM(P86:P215)</f>
        <v>0</v>
      </c>
      <c r="Q85" s="174"/>
      <c r="R85" s="175">
        <f>SUM(R86:R215)</f>
        <v>0.10108544000000001</v>
      </c>
      <c r="S85" s="174"/>
      <c r="T85" s="176">
        <f>SUM(T86:T215)</f>
        <v>267.10400000000004</v>
      </c>
      <c r="AR85" s="177" t="s">
        <v>22</v>
      </c>
      <c r="AT85" s="178" t="s">
        <v>72</v>
      </c>
      <c r="AU85" s="178" t="s">
        <v>22</v>
      </c>
      <c r="AY85" s="177" t="s">
        <v>117</v>
      </c>
      <c r="BK85" s="179">
        <f>SUM(BK86:BK215)</f>
        <v>0</v>
      </c>
    </row>
    <row r="86" spans="2:65" s="1" customFormat="1" ht="22.5" customHeight="1" x14ac:dyDescent="0.3">
      <c r="B86" s="35"/>
      <c r="C86" s="183" t="s">
        <v>22</v>
      </c>
      <c r="D86" s="183" t="s">
        <v>119</v>
      </c>
      <c r="E86" s="184" t="s">
        <v>198</v>
      </c>
      <c r="F86" s="185" t="s">
        <v>199</v>
      </c>
      <c r="G86" s="186" t="s">
        <v>200</v>
      </c>
      <c r="H86" s="187">
        <v>915</v>
      </c>
      <c r="I86" s="188"/>
      <c r="J86" s="189">
        <f>ROUND(I86*H86,2)</f>
        <v>0</v>
      </c>
      <c r="K86" s="185" t="s">
        <v>201</v>
      </c>
      <c r="L86" s="55"/>
      <c r="M86" s="190" t="s">
        <v>20</v>
      </c>
      <c r="N86" s="191" t="s">
        <v>44</v>
      </c>
      <c r="O86" s="36"/>
      <c r="P86" s="192">
        <f>O86*H86</f>
        <v>0</v>
      </c>
      <c r="Q86" s="192">
        <v>0</v>
      </c>
      <c r="R86" s="192">
        <f>Q86*H86</f>
        <v>0</v>
      </c>
      <c r="S86" s="192">
        <v>0.16</v>
      </c>
      <c r="T86" s="193">
        <f>S86*H86</f>
        <v>146.4</v>
      </c>
      <c r="AR86" s="18" t="s">
        <v>116</v>
      </c>
      <c r="AT86" s="18" t="s">
        <v>119</v>
      </c>
      <c r="AU86" s="18" t="s">
        <v>81</v>
      </c>
      <c r="AY86" s="18" t="s">
        <v>117</v>
      </c>
      <c r="BE86" s="194">
        <f>IF(N86="základní",J86,0)</f>
        <v>0</v>
      </c>
      <c r="BF86" s="194">
        <f>IF(N86="snížená",J86,0)</f>
        <v>0</v>
      </c>
      <c r="BG86" s="194">
        <f>IF(N86="zákl. přenesená",J86,0)</f>
        <v>0</v>
      </c>
      <c r="BH86" s="194">
        <f>IF(N86="sníž. přenesená",J86,0)</f>
        <v>0</v>
      </c>
      <c r="BI86" s="194">
        <f>IF(N86="nulová",J86,0)</f>
        <v>0</v>
      </c>
      <c r="BJ86" s="18" t="s">
        <v>22</v>
      </c>
      <c r="BK86" s="194">
        <f>ROUND(I86*H86,2)</f>
        <v>0</v>
      </c>
      <c r="BL86" s="18" t="s">
        <v>116</v>
      </c>
      <c r="BM86" s="18" t="s">
        <v>202</v>
      </c>
    </row>
    <row r="87" spans="2:65" s="1" customFormat="1" ht="40.5" x14ac:dyDescent="0.3">
      <c r="B87" s="35"/>
      <c r="C87" s="57"/>
      <c r="D87" s="197" t="s">
        <v>124</v>
      </c>
      <c r="E87" s="57"/>
      <c r="F87" s="198" t="s">
        <v>203</v>
      </c>
      <c r="G87" s="57"/>
      <c r="H87" s="57"/>
      <c r="I87" s="153"/>
      <c r="J87" s="57"/>
      <c r="K87" s="57"/>
      <c r="L87" s="55"/>
      <c r="M87" s="72"/>
      <c r="N87" s="36"/>
      <c r="O87" s="36"/>
      <c r="P87" s="36"/>
      <c r="Q87" s="36"/>
      <c r="R87" s="36"/>
      <c r="S87" s="36"/>
      <c r="T87" s="73"/>
      <c r="AT87" s="18" t="s">
        <v>124</v>
      </c>
      <c r="AU87" s="18" t="s">
        <v>81</v>
      </c>
    </row>
    <row r="88" spans="2:65" s="1" customFormat="1" ht="256.5" x14ac:dyDescent="0.3">
      <c r="B88" s="35"/>
      <c r="C88" s="57"/>
      <c r="D88" s="197" t="s">
        <v>204</v>
      </c>
      <c r="E88" s="57"/>
      <c r="F88" s="200" t="s">
        <v>205</v>
      </c>
      <c r="G88" s="57"/>
      <c r="H88" s="57"/>
      <c r="I88" s="153"/>
      <c r="J88" s="57"/>
      <c r="K88" s="57"/>
      <c r="L88" s="55"/>
      <c r="M88" s="72"/>
      <c r="N88" s="36"/>
      <c r="O88" s="36"/>
      <c r="P88" s="36"/>
      <c r="Q88" s="36"/>
      <c r="R88" s="36"/>
      <c r="S88" s="36"/>
      <c r="T88" s="73"/>
      <c r="AT88" s="18" t="s">
        <v>204</v>
      </c>
      <c r="AU88" s="18" t="s">
        <v>81</v>
      </c>
    </row>
    <row r="89" spans="2:65" s="11" customFormat="1" ht="13.5" x14ac:dyDescent="0.3">
      <c r="B89" s="205"/>
      <c r="C89" s="206"/>
      <c r="D89" s="197" t="s">
        <v>206</v>
      </c>
      <c r="E89" s="207" t="s">
        <v>20</v>
      </c>
      <c r="F89" s="208" t="s">
        <v>207</v>
      </c>
      <c r="G89" s="206"/>
      <c r="H89" s="209" t="s">
        <v>20</v>
      </c>
      <c r="I89" s="210"/>
      <c r="J89" s="206"/>
      <c r="K89" s="206"/>
      <c r="L89" s="211"/>
      <c r="M89" s="212"/>
      <c r="N89" s="213"/>
      <c r="O89" s="213"/>
      <c r="P89" s="213"/>
      <c r="Q89" s="213"/>
      <c r="R89" s="213"/>
      <c r="S89" s="213"/>
      <c r="T89" s="214"/>
      <c r="AT89" s="215" t="s">
        <v>206</v>
      </c>
      <c r="AU89" s="215" t="s">
        <v>81</v>
      </c>
      <c r="AV89" s="11" t="s">
        <v>22</v>
      </c>
      <c r="AW89" s="11" t="s">
        <v>37</v>
      </c>
      <c r="AX89" s="11" t="s">
        <v>73</v>
      </c>
      <c r="AY89" s="215" t="s">
        <v>117</v>
      </c>
    </row>
    <row r="90" spans="2:65" s="12" customFormat="1" ht="13.5" x14ac:dyDescent="0.3">
      <c r="B90" s="216"/>
      <c r="C90" s="217"/>
      <c r="D90" s="197" t="s">
        <v>206</v>
      </c>
      <c r="E90" s="218" t="s">
        <v>20</v>
      </c>
      <c r="F90" s="219" t="s">
        <v>208</v>
      </c>
      <c r="G90" s="217"/>
      <c r="H90" s="220">
        <v>915</v>
      </c>
      <c r="I90" s="221"/>
      <c r="J90" s="217"/>
      <c r="K90" s="217"/>
      <c r="L90" s="222"/>
      <c r="M90" s="223"/>
      <c r="N90" s="224"/>
      <c r="O90" s="224"/>
      <c r="P90" s="224"/>
      <c r="Q90" s="224"/>
      <c r="R90" s="224"/>
      <c r="S90" s="224"/>
      <c r="T90" s="225"/>
      <c r="AT90" s="226" t="s">
        <v>206</v>
      </c>
      <c r="AU90" s="226" t="s">
        <v>81</v>
      </c>
      <c r="AV90" s="12" t="s">
        <v>81</v>
      </c>
      <c r="AW90" s="12" t="s">
        <v>37</v>
      </c>
      <c r="AX90" s="12" t="s">
        <v>22</v>
      </c>
      <c r="AY90" s="226" t="s">
        <v>117</v>
      </c>
    </row>
    <row r="91" spans="2:65" s="11" customFormat="1" ht="13.5" x14ac:dyDescent="0.3">
      <c r="B91" s="205"/>
      <c r="C91" s="206"/>
      <c r="D91" s="195" t="s">
        <v>206</v>
      </c>
      <c r="E91" s="227" t="s">
        <v>20</v>
      </c>
      <c r="F91" s="228" t="s">
        <v>209</v>
      </c>
      <c r="G91" s="206"/>
      <c r="H91" s="229" t="s">
        <v>20</v>
      </c>
      <c r="I91" s="210"/>
      <c r="J91" s="206"/>
      <c r="K91" s="206"/>
      <c r="L91" s="211"/>
      <c r="M91" s="212"/>
      <c r="N91" s="213"/>
      <c r="O91" s="213"/>
      <c r="P91" s="213"/>
      <c r="Q91" s="213"/>
      <c r="R91" s="213"/>
      <c r="S91" s="213"/>
      <c r="T91" s="214"/>
      <c r="AT91" s="215" t="s">
        <v>206</v>
      </c>
      <c r="AU91" s="215" t="s">
        <v>81</v>
      </c>
      <c r="AV91" s="11" t="s">
        <v>22</v>
      </c>
      <c r="AW91" s="11" t="s">
        <v>37</v>
      </c>
      <c r="AX91" s="11" t="s">
        <v>73</v>
      </c>
      <c r="AY91" s="215" t="s">
        <v>117</v>
      </c>
    </row>
    <row r="92" spans="2:65" s="1" customFormat="1" ht="22.5" customHeight="1" x14ac:dyDescent="0.3">
      <c r="B92" s="35"/>
      <c r="C92" s="183" t="s">
        <v>81</v>
      </c>
      <c r="D92" s="183" t="s">
        <v>119</v>
      </c>
      <c r="E92" s="184" t="s">
        <v>210</v>
      </c>
      <c r="F92" s="185" t="s">
        <v>211</v>
      </c>
      <c r="G92" s="186" t="s">
        <v>200</v>
      </c>
      <c r="H92" s="187">
        <v>943</v>
      </c>
      <c r="I92" s="188"/>
      <c r="J92" s="189">
        <f>ROUND(I92*H92,2)</f>
        <v>0</v>
      </c>
      <c r="K92" s="185" t="s">
        <v>201</v>
      </c>
      <c r="L92" s="55"/>
      <c r="M92" s="190" t="s">
        <v>20</v>
      </c>
      <c r="N92" s="191" t="s">
        <v>44</v>
      </c>
      <c r="O92" s="36"/>
      <c r="P92" s="192">
        <f>O92*H92</f>
        <v>0</v>
      </c>
      <c r="Q92" s="192">
        <v>7.0080000000000007E-5</v>
      </c>
      <c r="R92" s="192">
        <f>Q92*H92</f>
        <v>6.6085440000000009E-2</v>
      </c>
      <c r="S92" s="192">
        <v>0.128</v>
      </c>
      <c r="T92" s="193">
        <f>S92*H92</f>
        <v>120.70400000000001</v>
      </c>
      <c r="AR92" s="18" t="s">
        <v>116</v>
      </c>
      <c r="AT92" s="18" t="s">
        <v>119</v>
      </c>
      <c r="AU92" s="18" t="s">
        <v>81</v>
      </c>
      <c r="AY92" s="18" t="s">
        <v>117</v>
      </c>
      <c r="BE92" s="194">
        <f>IF(N92="základní",J92,0)</f>
        <v>0</v>
      </c>
      <c r="BF92" s="194">
        <f>IF(N92="snížená",J92,0)</f>
        <v>0</v>
      </c>
      <c r="BG92" s="194">
        <f>IF(N92="zákl. přenesená",J92,0)</f>
        <v>0</v>
      </c>
      <c r="BH92" s="194">
        <f>IF(N92="sníž. přenesená",J92,0)</f>
        <v>0</v>
      </c>
      <c r="BI92" s="194">
        <f>IF(N92="nulová",J92,0)</f>
        <v>0</v>
      </c>
      <c r="BJ92" s="18" t="s">
        <v>22</v>
      </c>
      <c r="BK92" s="194">
        <f>ROUND(I92*H92,2)</f>
        <v>0</v>
      </c>
      <c r="BL92" s="18" t="s">
        <v>116</v>
      </c>
      <c r="BM92" s="18" t="s">
        <v>212</v>
      </c>
    </row>
    <row r="93" spans="2:65" s="1" customFormat="1" ht="27" x14ac:dyDescent="0.3">
      <c r="B93" s="35"/>
      <c r="C93" s="57"/>
      <c r="D93" s="197" t="s">
        <v>124</v>
      </c>
      <c r="E93" s="57"/>
      <c r="F93" s="198" t="s">
        <v>213</v>
      </c>
      <c r="G93" s="57"/>
      <c r="H93" s="57"/>
      <c r="I93" s="153"/>
      <c r="J93" s="57"/>
      <c r="K93" s="57"/>
      <c r="L93" s="55"/>
      <c r="M93" s="72"/>
      <c r="N93" s="36"/>
      <c r="O93" s="36"/>
      <c r="P93" s="36"/>
      <c r="Q93" s="36"/>
      <c r="R93" s="36"/>
      <c r="S93" s="36"/>
      <c r="T93" s="73"/>
      <c r="AT93" s="18" t="s">
        <v>124</v>
      </c>
      <c r="AU93" s="18" t="s">
        <v>81</v>
      </c>
    </row>
    <row r="94" spans="2:65" s="1" customFormat="1" ht="216" x14ac:dyDescent="0.3">
      <c r="B94" s="35"/>
      <c r="C94" s="57"/>
      <c r="D94" s="197" t="s">
        <v>204</v>
      </c>
      <c r="E94" s="57"/>
      <c r="F94" s="200" t="s">
        <v>214</v>
      </c>
      <c r="G94" s="57"/>
      <c r="H94" s="57"/>
      <c r="I94" s="153"/>
      <c r="J94" s="57"/>
      <c r="K94" s="57"/>
      <c r="L94" s="55"/>
      <c r="M94" s="72"/>
      <c r="N94" s="36"/>
      <c r="O94" s="36"/>
      <c r="P94" s="36"/>
      <c r="Q94" s="36"/>
      <c r="R94" s="36"/>
      <c r="S94" s="36"/>
      <c r="T94" s="73"/>
      <c r="AT94" s="18" t="s">
        <v>204</v>
      </c>
      <c r="AU94" s="18" t="s">
        <v>81</v>
      </c>
    </row>
    <row r="95" spans="2:65" s="11" customFormat="1" ht="13.5" x14ac:dyDescent="0.3">
      <c r="B95" s="205"/>
      <c r="C95" s="206"/>
      <c r="D95" s="197" t="s">
        <v>206</v>
      </c>
      <c r="E95" s="207" t="s">
        <v>20</v>
      </c>
      <c r="F95" s="208" t="s">
        <v>215</v>
      </c>
      <c r="G95" s="206"/>
      <c r="H95" s="209" t="s">
        <v>20</v>
      </c>
      <c r="I95" s="210"/>
      <c r="J95" s="206"/>
      <c r="K95" s="206"/>
      <c r="L95" s="211"/>
      <c r="M95" s="212"/>
      <c r="N95" s="213"/>
      <c r="O95" s="213"/>
      <c r="P95" s="213"/>
      <c r="Q95" s="213"/>
      <c r="R95" s="213"/>
      <c r="S95" s="213"/>
      <c r="T95" s="214"/>
      <c r="AT95" s="215" t="s">
        <v>206</v>
      </c>
      <c r="AU95" s="215" t="s">
        <v>81</v>
      </c>
      <c r="AV95" s="11" t="s">
        <v>22</v>
      </c>
      <c r="AW95" s="11" t="s">
        <v>37</v>
      </c>
      <c r="AX95" s="11" t="s">
        <v>73</v>
      </c>
      <c r="AY95" s="215" t="s">
        <v>117</v>
      </c>
    </row>
    <row r="96" spans="2:65" s="11" customFormat="1" ht="13.5" x14ac:dyDescent="0.3">
      <c r="B96" s="205"/>
      <c r="C96" s="206"/>
      <c r="D96" s="197" t="s">
        <v>206</v>
      </c>
      <c r="E96" s="207" t="s">
        <v>20</v>
      </c>
      <c r="F96" s="208" t="s">
        <v>216</v>
      </c>
      <c r="G96" s="206"/>
      <c r="H96" s="209" t="s">
        <v>20</v>
      </c>
      <c r="I96" s="210"/>
      <c r="J96" s="206"/>
      <c r="K96" s="206"/>
      <c r="L96" s="211"/>
      <c r="M96" s="212"/>
      <c r="N96" s="213"/>
      <c r="O96" s="213"/>
      <c r="P96" s="213"/>
      <c r="Q96" s="213"/>
      <c r="R96" s="213"/>
      <c r="S96" s="213"/>
      <c r="T96" s="214"/>
      <c r="AT96" s="215" t="s">
        <v>206</v>
      </c>
      <c r="AU96" s="215" t="s">
        <v>81</v>
      </c>
      <c r="AV96" s="11" t="s">
        <v>22</v>
      </c>
      <c r="AW96" s="11" t="s">
        <v>37</v>
      </c>
      <c r="AX96" s="11" t="s">
        <v>73</v>
      </c>
      <c r="AY96" s="215" t="s">
        <v>117</v>
      </c>
    </row>
    <row r="97" spans="2:65" s="12" customFormat="1" ht="13.5" x14ac:dyDescent="0.3">
      <c r="B97" s="216"/>
      <c r="C97" s="217"/>
      <c r="D97" s="197" t="s">
        <v>206</v>
      </c>
      <c r="E97" s="218" t="s">
        <v>20</v>
      </c>
      <c r="F97" s="219" t="s">
        <v>208</v>
      </c>
      <c r="G97" s="217"/>
      <c r="H97" s="220">
        <v>915</v>
      </c>
      <c r="I97" s="221"/>
      <c r="J97" s="217"/>
      <c r="K97" s="217"/>
      <c r="L97" s="222"/>
      <c r="M97" s="223"/>
      <c r="N97" s="224"/>
      <c r="O97" s="224"/>
      <c r="P97" s="224"/>
      <c r="Q97" s="224"/>
      <c r="R97" s="224"/>
      <c r="S97" s="224"/>
      <c r="T97" s="225"/>
      <c r="AT97" s="226" t="s">
        <v>206</v>
      </c>
      <c r="AU97" s="226" t="s">
        <v>81</v>
      </c>
      <c r="AV97" s="12" t="s">
        <v>81</v>
      </c>
      <c r="AW97" s="12" t="s">
        <v>37</v>
      </c>
      <c r="AX97" s="12" t="s">
        <v>73</v>
      </c>
      <c r="AY97" s="226" t="s">
        <v>117</v>
      </c>
    </row>
    <row r="98" spans="2:65" s="11" customFormat="1" ht="13.5" x14ac:dyDescent="0.3">
      <c r="B98" s="205"/>
      <c r="C98" s="206"/>
      <c r="D98" s="197" t="s">
        <v>206</v>
      </c>
      <c r="E98" s="207" t="s">
        <v>20</v>
      </c>
      <c r="F98" s="208" t="s">
        <v>217</v>
      </c>
      <c r="G98" s="206"/>
      <c r="H98" s="209" t="s">
        <v>20</v>
      </c>
      <c r="I98" s="210"/>
      <c r="J98" s="206"/>
      <c r="K98" s="206"/>
      <c r="L98" s="211"/>
      <c r="M98" s="212"/>
      <c r="N98" s="213"/>
      <c r="O98" s="213"/>
      <c r="P98" s="213"/>
      <c r="Q98" s="213"/>
      <c r="R98" s="213"/>
      <c r="S98" s="213"/>
      <c r="T98" s="214"/>
      <c r="AT98" s="215" t="s">
        <v>206</v>
      </c>
      <c r="AU98" s="215" t="s">
        <v>81</v>
      </c>
      <c r="AV98" s="11" t="s">
        <v>22</v>
      </c>
      <c r="AW98" s="11" t="s">
        <v>37</v>
      </c>
      <c r="AX98" s="11" t="s">
        <v>73</v>
      </c>
      <c r="AY98" s="215" t="s">
        <v>117</v>
      </c>
    </row>
    <row r="99" spans="2:65" s="12" customFormat="1" ht="13.5" x14ac:dyDescent="0.3">
      <c r="B99" s="216"/>
      <c r="C99" s="217"/>
      <c r="D99" s="197" t="s">
        <v>206</v>
      </c>
      <c r="E99" s="218" t="s">
        <v>20</v>
      </c>
      <c r="F99" s="219" t="s">
        <v>178</v>
      </c>
      <c r="G99" s="217"/>
      <c r="H99" s="220">
        <v>12</v>
      </c>
      <c r="I99" s="221"/>
      <c r="J99" s="217"/>
      <c r="K99" s="217"/>
      <c r="L99" s="222"/>
      <c r="M99" s="223"/>
      <c r="N99" s="224"/>
      <c r="O99" s="224"/>
      <c r="P99" s="224"/>
      <c r="Q99" s="224"/>
      <c r="R99" s="224"/>
      <c r="S99" s="224"/>
      <c r="T99" s="225"/>
      <c r="AT99" s="226" t="s">
        <v>206</v>
      </c>
      <c r="AU99" s="226" t="s">
        <v>81</v>
      </c>
      <c r="AV99" s="12" t="s">
        <v>81</v>
      </c>
      <c r="AW99" s="12" t="s">
        <v>37</v>
      </c>
      <c r="AX99" s="12" t="s">
        <v>73</v>
      </c>
      <c r="AY99" s="226" t="s">
        <v>117</v>
      </c>
    </row>
    <row r="100" spans="2:65" s="11" customFormat="1" ht="13.5" x14ac:dyDescent="0.3">
      <c r="B100" s="205"/>
      <c r="C100" s="206"/>
      <c r="D100" s="197" t="s">
        <v>206</v>
      </c>
      <c r="E100" s="207" t="s">
        <v>20</v>
      </c>
      <c r="F100" s="208" t="s">
        <v>218</v>
      </c>
      <c r="G100" s="206"/>
      <c r="H100" s="209" t="s">
        <v>20</v>
      </c>
      <c r="I100" s="210"/>
      <c r="J100" s="206"/>
      <c r="K100" s="206"/>
      <c r="L100" s="211"/>
      <c r="M100" s="212"/>
      <c r="N100" s="213"/>
      <c r="O100" s="213"/>
      <c r="P100" s="213"/>
      <c r="Q100" s="213"/>
      <c r="R100" s="213"/>
      <c r="S100" s="213"/>
      <c r="T100" s="214"/>
      <c r="AT100" s="215" t="s">
        <v>206</v>
      </c>
      <c r="AU100" s="215" t="s">
        <v>81</v>
      </c>
      <c r="AV100" s="11" t="s">
        <v>22</v>
      </c>
      <c r="AW100" s="11" t="s">
        <v>37</v>
      </c>
      <c r="AX100" s="11" t="s">
        <v>73</v>
      </c>
      <c r="AY100" s="215" t="s">
        <v>117</v>
      </c>
    </row>
    <row r="101" spans="2:65" s="12" customFormat="1" ht="13.5" x14ac:dyDescent="0.3">
      <c r="B101" s="216"/>
      <c r="C101" s="217"/>
      <c r="D101" s="197" t="s">
        <v>206</v>
      </c>
      <c r="E101" s="218" t="s">
        <v>20</v>
      </c>
      <c r="F101" s="219" t="s">
        <v>219</v>
      </c>
      <c r="G101" s="217"/>
      <c r="H101" s="220">
        <v>16</v>
      </c>
      <c r="I101" s="221"/>
      <c r="J101" s="217"/>
      <c r="K101" s="217"/>
      <c r="L101" s="222"/>
      <c r="M101" s="223"/>
      <c r="N101" s="224"/>
      <c r="O101" s="224"/>
      <c r="P101" s="224"/>
      <c r="Q101" s="224"/>
      <c r="R101" s="224"/>
      <c r="S101" s="224"/>
      <c r="T101" s="225"/>
      <c r="AT101" s="226" t="s">
        <v>206</v>
      </c>
      <c r="AU101" s="226" t="s">
        <v>81</v>
      </c>
      <c r="AV101" s="12" t="s">
        <v>81</v>
      </c>
      <c r="AW101" s="12" t="s">
        <v>37</v>
      </c>
      <c r="AX101" s="12" t="s">
        <v>73</v>
      </c>
      <c r="AY101" s="226" t="s">
        <v>117</v>
      </c>
    </row>
    <row r="102" spans="2:65" s="13" customFormat="1" ht="13.5" x14ac:dyDescent="0.3">
      <c r="B102" s="230"/>
      <c r="C102" s="231"/>
      <c r="D102" s="195" t="s">
        <v>206</v>
      </c>
      <c r="E102" s="232" t="s">
        <v>20</v>
      </c>
      <c r="F102" s="233" t="s">
        <v>220</v>
      </c>
      <c r="G102" s="231"/>
      <c r="H102" s="234">
        <v>943</v>
      </c>
      <c r="I102" s="235"/>
      <c r="J102" s="231"/>
      <c r="K102" s="231"/>
      <c r="L102" s="236"/>
      <c r="M102" s="237"/>
      <c r="N102" s="238"/>
      <c r="O102" s="238"/>
      <c r="P102" s="238"/>
      <c r="Q102" s="238"/>
      <c r="R102" s="238"/>
      <c r="S102" s="238"/>
      <c r="T102" s="239"/>
      <c r="AT102" s="240" t="s">
        <v>206</v>
      </c>
      <c r="AU102" s="240" t="s">
        <v>81</v>
      </c>
      <c r="AV102" s="13" t="s">
        <v>116</v>
      </c>
      <c r="AW102" s="13" t="s">
        <v>37</v>
      </c>
      <c r="AX102" s="13" t="s">
        <v>22</v>
      </c>
      <c r="AY102" s="240" t="s">
        <v>117</v>
      </c>
    </row>
    <row r="103" spans="2:65" s="1" customFormat="1" ht="22.5" customHeight="1" x14ac:dyDescent="0.3">
      <c r="B103" s="35"/>
      <c r="C103" s="183" t="s">
        <v>221</v>
      </c>
      <c r="D103" s="183" t="s">
        <v>119</v>
      </c>
      <c r="E103" s="184" t="s">
        <v>222</v>
      </c>
      <c r="F103" s="185" t="s">
        <v>223</v>
      </c>
      <c r="G103" s="186" t="s">
        <v>224</v>
      </c>
      <c r="H103" s="187">
        <v>82</v>
      </c>
      <c r="I103" s="188"/>
      <c r="J103" s="189">
        <f>ROUND(I103*H103,2)</f>
        <v>0</v>
      </c>
      <c r="K103" s="185" t="s">
        <v>201</v>
      </c>
      <c r="L103" s="55"/>
      <c r="M103" s="190" t="s">
        <v>20</v>
      </c>
      <c r="N103" s="191" t="s">
        <v>44</v>
      </c>
      <c r="O103" s="36"/>
      <c r="P103" s="192">
        <f>O103*H103</f>
        <v>0</v>
      </c>
      <c r="Q103" s="192">
        <v>0</v>
      </c>
      <c r="R103" s="192">
        <f>Q103*H103</f>
        <v>0</v>
      </c>
      <c r="S103" s="192">
        <v>0</v>
      </c>
      <c r="T103" s="193">
        <f>S103*H103</f>
        <v>0</v>
      </c>
      <c r="AR103" s="18" t="s">
        <v>116</v>
      </c>
      <c r="AT103" s="18" t="s">
        <v>119</v>
      </c>
      <c r="AU103" s="18" t="s">
        <v>81</v>
      </c>
      <c r="AY103" s="18" t="s">
        <v>117</v>
      </c>
      <c r="BE103" s="194">
        <f>IF(N103="základní",J103,0)</f>
        <v>0</v>
      </c>
      <c r="BF103" s="194">
        <f>IF(N103="snížená",J103,0)</f>
        <v>0</v>
      </c>
      <c r="BG103" s="194">
        <f>IF(N103="zákl. přenesená",J103,0)</f>
        <v>0</v>
      </c>
      <c r="BH103" s="194">
        <f>IF(N103="sníž. přenesená",J103,0)</f>
        <v>0</v>
      </c>
      <c r="BI103" s="194">
        <f>IF(N103="nulová",J103,0)</f>
        <v>0</v>
      </c>
      <c r="BJ103" s="18" t="s">
        <v>22</v>
      </c>
      <c r="BK103" s="194">
        <f>ROUND(I103*H103,2)</f>
        <v>0</v>
      </c>
      <c r="BL103" s="18" t="s">
        <v>116</v>
      </c>
      <c r="BM103" s="18" t="s">
        <v>225</v>
      </c>
    </row>
    <row r="104" spans="2:65" s="1" customFormat="1" ht="27" x14ac:dyDescent="0.3">
      <c r="B104" s="35"/>
      <c r="C104" s="57"/>
      <c r="D104" s="197" t="s">
        <v>124</v>
      </c>
      <c r="E104" s="57"/>
      <c r="F104" s="198" t="s">
        <v>226</v>
      </c>
      <c r="G104" s="57"/>
      <c r="H104" s="57"/>
      <c r="I104" s="153"/>
      <c r="J104" s="57"/>
      <c r="K104" s="57"/>
      <c r="L104" s="55"/>
      <c r="M104" s="72"/>
      <c r="N104" s="36"/>
      <c r="O104" s="36"/>
      <c r="P104" s="36"/>
      <c r="Q104" s="36"/>
      <c r="R104" s="36"/>
      <c r="S104" s="36"/>
      <c r="T104" s="73"/>
      <c r="AT104" s="18" t="s">
        <v>124</v>
      </c>
      <c r="AU104" s="18" t="s">
        <v>81</v>
      </c>
    </row>
    <row r="105" spans="2:65" s="11" customFormat="1" ht="13.5" x14ac:dyDescent="0.3">
      <c r="B105" s="205"/>
      <c r="C105" s="206"/>
      <c r="D105" s="197" t="s">
        <v>206</v>
      </c>
      <c r="E105" s="207" t="s">
        <v>20</v>
      </c>
      <c r="F105" s="208" t="s">
        <v>227</v>
      </c>
      <c r="G105" s="206"/>
      <c r="H105" s="209" t="s">
        <v>20</v>
      </c>
      <c r="I105" s="210"/>
      <c r="J105" s="206"/>
      <c r="K105" s="206"/>
      <c r="L105" s="211"/>
      <c r="M105" s="212"/>
      <c r="N105" s="213"/>
      <c r="O105" s="213"/>
      <c r="P105" s="213"/>
      <c r="Q105" s="213"/>
      <c r="R105" s="213"/>
      <c r="S105" s="213"/>
      <c r="T105" s="214"/>
      <c r="AT105" s="215" t="s">
        <v>206</v>
      </c>
      <c r="AU105" s="215" t="s">
        <v>81</v>
      </c>
      <c r="AV105" s="11" t="s">
        <v>22</v>
      </c>
      <c r="AW105" s="11" t="s">
        <v>37</v>
      </c>
      <c r="AX105" s="11" t="s">
        <v>73</v>
      </c>
      <c r="AY105" s="215" t="s">
        <v>117</v>
      </c>
    </row>
    <row r="106" spans="2:65" s="11" customFormat="1" ht="13.5" x14ac:dyDescent="0.3">
      <c r="B106" s="205"/>
      <c r="C106" s="206"/>
      <c r="D106" s="197" t="s">
        <v>206</v>
      </c>
      <c r="E106" s="207" t="s">
        <v>20</v>
      </c>
      <c r="F106" s="208" t="s">
        <v>228</v>
      </c>
      <c r="G106" s="206"/>
      <c r="H106" s="209" t="s">
        <v>20</v>
      </c>
      <c r="I106" s="210"/>
      <c r="J106" s="206"/>
      <c r="K106" s="206"/>
      <c r="L106" s="211"/>
      <c r="M106" s="212"/>
      <c r="N106" s="213"/>
      <c r="O106" s="213"/>
      <c r="P106" s="213"/>
      <c r="Q106" s="213"/>
      <c r="R106" s="213"/>
      <c r="S106" s="213"/>
      <c r="T106" s="214"/>
      <c r="AT106" s="215" t="s">
        <v>206</v>
      </c>
      <c r="AU106" s="215" t="s">
        <v>81</v>
      </c>
      <c r="AV106" s="11" t="s">
        <v>22</v>
      </c>
      <c r="AW106" s="11" t="s">
        <v>37</v>
      </c>
      <c r="AX106" s="11" t="s">
        <v>73</v>
      </c>
      <c r="AY106" s="215" t="s">
        <v>117</v>
      </c>
    </row>
    <row r="107" spans="2:65" s="12" customFormat="1" ht="13.5" x14ac:dyDescent="0.3">
      <c r="B107" s="216"/>
      <c r="C107" s="217"/>
      <c r="D107" s="197" t="s">
        <v>206</v>
      </c>
      <c r="E107" s="218" t="s">
        <v>20</v>
      </c>
      <c r="F107" s="219" t="s">
        <v>229</v>
      </c>
      <c r="G107" s="217"/>
      <c r="H107" s="220">
        <v>82</v>
      </c>
      <c r="I107" s="221"/>
      <c r="J107" s="217"/>
      <c r="K107" s="217"/>
      <c r="L107" s="222"/>
      <c r="M107" s="223"/>
      <c r="N107" s="224"/>
      <c r="O107" s="224"/>
      <c r="P107" s="224"/>
      <c r="Q107" s="224"/>
      <c r="R107" s="224"/>
      <c r="S107" s="224"/>
      <c r="T107" s="225"/>
      <c r="AT107" s="226" t="s">
        <v>206</v>
      </c>
      <c r="AU107" s="226" t="s">
        <v>81</v>
      </c>
      <c r="AV107" s="12" t="s">
        <v>81</v>
      </c>
      <c r="AW107" s="12" t="s">
        <v>37</v>
      </c>
      <c r="AX107" s="12" t="s">
        <v>73</v>
      </c>
      <c r="AY107" s="226" t="s">
        <v>117</v>
      </c>
    </row>
    <row r="108" spans="2:65" s="11" customFormat="1" ht="13.5" x14ac:dyDescent="0.3">
      <c r="B108" s="205"/>
      <c r="C108" s="206"/>
      <c r="D108" s="197" t="s">
        <v>206</v>
      </c>
      <c r="E108" s="207" t="s">
        <v>20</v>
      </c>
      <c r="F108" s="208" t="s">
        <v>230</v>
      </c>
      <c r="G108" s="206"/>
      <c r="H108" s="209" t="s">
        <v>20</v>
      </c>
      <c r="I108" s="210"/>
      <c r="J108" s="206"/>
      <c r="K108" s="206"/>
      <c r="L108" s="211"/>
      <c r="M108" s="212"/>
      <c r="N108" s="213"/>
      <c r="O108" s="213"/>
      <c r="P108" s="213"/>
      <c r="Q108" s="213"/>
      <c r="R108" s="213"/>
      <c r="S108" s="213"/>
      <c r="T108" s="214"/>
      <c r="AT108" s="215" t="s">
        <v>206</v>
      </c>
      <c r="AU108" s="215" t="s">
        <v>81</v>
      </c>
      <c r="AV108" s="11" t="s">
        <v>22</v>
      </c>
      <c r="AW108" s="11" t="s">
        <v>37</v>
      </c>
      <c r="AX108" s="11" t="s">
        <v>73</v>
      </c>
      <c r="AY108" s="215" t="s">
        <v>117</v>
      </c>
    </row>
    <row r="109" spans="2:65" s="13" customFormat="1" ht="13.5" x14ac:dyDescent="0.3">
      <c r="B109" s="230"/>
      <c r="C109" s="231"/>
      <c r="D109" s="195" t="s">
        <v>206</v>
      </c>
      <c r="E109" s="232" t="s">
        <v>20</v>
      </c>
      <c r="F109" s="233" t="s">
        <v>220</v>
      </c>
      <c r="G109" s="231"/>
      <c r="H109" s="234">
        <v>82</v>
      </c>
      <c r="I109" s="235"/>
      <c r="J109" s="231"/>
      <c r="K109" s="231"/>
      <c r="L109" s="236"/>
      <c r="M109" s="237"/>
      <c r="N109" s="238"/>
      <c r="O109" s="238"/>
      <c r="P109" s="238"/>
      <c r="Q109" s="238"/>
      <c r="R109" s="238"/>
      <c r="S109" s="238"/>
      <c r="T109" s="239"/>
      <c r="AT109" s="240" t="s">
        <v>206</v>
      </c>
      <c r="AU109" s="240" t="s">
        <v>81</v>
      </c>
      <c r="AV109" s="13" t="s">
        <v>116</v>
      </c>
      <c r="AW109" s="13" t="s">
        <v>37</v>
      </c>
      <c r="AX109" s="13" t="s">
        <v>22</v>
      </c>
      <c r="AY109" s="240" t="s">
        <v>117</v>
      </c>
    </row>
    <row r="110" spans="2:65" s="1" customFormat="1" ht="22.5" customHeight="1" x14ac:dyDescent="0.3">
      <c r="B110" s="35"/>
      <c r="C110" s="183" t="s">
        <v>231</v>
      </c>
      <c r="D110" s="183" t="s">
        <v>119</v>
      </c>
      <c r="E110" s="184" t="s">
        <v>232</v>
      </c>
      <c r="F110" s="185" t="s">
        <v>233</v>
      </c>
      <c r="G110" s="186" t="s">
        <v>224</v>
      </c>
      <c r="H110" s="187">
        <v>492</v>
      </c>
      <c r="I110" s="188"/>
      <c r="J110" s="189">
        <f>ROUND(I110*H110,2)</f>
        <v>0</v>
      </c>
      <c r="K110" s="185" t="s">
        <v>201</v>
      </c>
      <c r="L110" s="55"/>
      <c r="M110" s="190" t="s">
        <v>20</v>
      </c>
      <c r="N110" s="191" t="s">
        <v>44</v>
      </c>
      <c r="O110" s="36"/>
      <c r="P110" s="192">
        <f>O110*H110</f>
        <v>0</v>
      </c>
      <c r="Q110" s="192">
        <v>0</v>
      </c>
      <c r="R110" s="192">
        <f>Q110*H110</f>
        <v>0</v>
      </c>
      <c r="S110" s="192">
        <v>0</v>
      </c>
      <c r="T110" s="193">
        <f>S110*H110</f>
        <v>0</v>
      </c>
      <c r="AR110" s="18" t="s">
        <v>116</v>
      </c>
      <c r="AT110" s="18" t="s">
        <v>119</v>
      </c>
      <c r="AU110" s="18" t="s">
        <v>81</v>
      </c>
      <c r="AY110" s="18" t="s">
        <v>117</v>
      </c>
      <c r="BE110" s="194">
        <f>IF(N110="základní",J110,0)</f>
        <v>0</v>
      </c>
      <c r="BF110" s="194">
        <f>IF(N110="snížená",J110,0)</f>
        <v>0</v>
      </c>
      <c r="BG110" s="194">
        <f>IF(N110="zákl. přenesená",J110,0)</f>
        <v>0</v>
      </c>
      <c r="BH110" s="194">
        <f>IF(N110="sníž. přenesená",J110,0)</f>
        <v>0</v>
      </c>
      <c r="BI110" s="194">
        <f>IF(N110="nulová",J110,0)</f>
        <v>0</v>
      </c>
      <c r="BJ110" s="18" t="s">
        <v>22</v>
      </c>
      <c r="BK110" s="194">
        <f>ROUND(I110*H110,2)</f>
        <v>0</v>
      </c>
      <c r="BL110" s="18" t="s">
        <v>116</v>
      </c>
      <c r="BM110" s="18" t="s">
        <v>234</v>
      </c>
    </row>
    <row r="111" spans="2:65" s="1" customFormat="1" ht="27" x14ac:dyDescent="0.3">
      <c r="B111" s="35"/>
      <c r="C111" s="57"/>
      <c r="D111" s="197" t="s">
        <v>124</v>
      </c>
      <c r="E111" s="57"/>
      <c r="F111" s="198" t="s">
        <v>235</v>
      </c>
      <c r="G111" s="57"/>
      <c r="H111" s="57"/>
      <c r="I111" s="153"/>
      <c r="J111" s="57"/>
      <c r="K111" s="57"/>
      <c r="L111" s="55"/>
      <c r="M111" s="72"/>
      <c r="N111" s="36"/>
      <c r="O111" s="36"/>
      <c r="P111" s="36"/>
      <c r="Q111" s="36"/>
      <c r="R111" s="36"/>
      <c r="S111" s="36"/>
      <c r="T111" s="73"/>
      <c r="AT111" s="18" t="s">
        <v>124</v>
      </c>
      <c r="AU111" s="18" t="s">
        <v>81</v>
      </c>
    </row>
    <row r="112" spans="2:65" s="11" customFormat="1" ht="13.5" x14ac:dyDescent="0.3">
      <c r="B112" s="205"/>
      <c r="C112" s="206"/>
      <c r="D112" s="197" t="s">
        <v>206</v>
      </c>
      <c r="E112" s="207" t="s">
        <v>20</v>
      </c>
      <c r="F112" s="208" t="s">
        <v>236</v>
      </c>
      <c r="G112" s="206"/>
      <c r="H112" s="209" t="s">
        <v>20</v>
      </c>
      <c r="I112" s="210"/>
      <c r="J112" s="206"/>
      <c r="K112" s="206"/>
      <c r="L112" s="211"/>
      <c r="M112" s="212"/>
      <c r="N112" s="213"/>
      <c r="O112" s="213"/>
      <c r="P112" s="213"/>
      <c r="Q112" s="213"/>
      <c r="R112" s="213"/>
      <c r="S112" s="213"/>
      <c r="T112" s="214"/>
      <c r="AT112" s="215" t="s">
        <v>206</v>
      </c>
      <c r="AU112" s="215" t="s">
        <v>81</v>
      </c>
      <c r="AV112" s="11" t="s">
        <v>22</v>
      </c>
      <c r="AW112" s="11" t="s">
        <v>37</v>
      </c>
      <c r="AX112" s="11" t="s">
        <v>73</v>
      </c>
      <c r="AY112" s="215" t="s">
        <v>117</v>
      </c>
    </row>
    <row r="113" spans="2:65" s="12" customFormat="1" ht="13.5" x14ac:dyDescent="0.3">
      <c r="B113" s="216"/>
      <c r="C113" s="217"/>
      <c r="D113" s="197" t="s">
        <v>206</v>
      </c>
      <c r="E113" s="218" t="s">
        <v>20</v>
      </c>
      <c r="F113" s="219" t="s">
        <v>237</v>
      </c>
      <c r="G113" s="217"/>
      <c r="H113" s="220">
        <v>492</v>
      </c>
      <c r="I113" s="221"/>
      <c r="J113" s="217"/>
      <c r="K113" s="217"/>
      <c r="L113" s="222"/>
      <c r="M113" s="223"/>
      <c r="N113" s="224"/>
      <c r="O113" s="224"/>
      <c r="P113" s="224"/>
      <c r="Q113" s="224"/>
      <c r="R113" s="224"/>
      <c r="S113" s="224"/>
      <c r="T113" s="225"/>
      <c r="AT113" s="226" t="s">
        <v>206</v>
      </c>
      <c r="AU113" s="226" t="s">
        <v>81</v>
      </c>
      <c r="AV113" s="12" t="s">
        <v>81</v>
      </c>
      <c r="AW113" s="12" t="s">
        <v>37</v>
      </c>
      <c r="AX113" s="12" t="s">
        <v>73</v>
      </c>
      <c r="AY113" s="226" t="s">
        <v>117</v>
      </c>
    </row>
    <row r="114" spans="2:65" s="11" customFormat="1" ht="13.5" x14ac:dyDescent="0.3">
      <c r="B114" s="205"/>
      <c r="C114" s="206"/>
      <c r="D114" s="197" t="s">
        <v>206</v>
      </c>
      <c r="E114" s="207" t="s">
        <v>20</v>
      </c>
      <c r="F114" s="208" t="s">
        <v>230</v>
      </c>
      <c r="G114" s="206"/>
      <c r="H114" s="209" t="s">
        <v>20</v>
      </c>
      <c r="I114" s="210"/>
      <c r="J114" s="206"/>
      <c r="K114" s="206"/>
      <c r="L114" s="211"/>
      <c r="M114" s="212"/>
      <c r="N114" s="213"/>
      <c r="O114" s="213"/>
      <c r="P114" s="213"/>
      <c r="Q114" s="213"/>
      <c r="R114" s="213"/>
      <c r="S114" s="213"/>
      <c r="T114" s="214"/>
      <c r="AT114" s="215" t="s">
        <v>206</v>
      </c>
      <c r="AU114" s="215" t="s">
        <v>81</v>
      </c>
      <c r="AV114" s="11" t="s">
        <v>22</v>
      </c>
      <c r="AW114" s="11" t="s">
        <v>37</v>
      </c>
      <c r="AX114" s="11" t="s">
        <v>73</v>
      </c>
      <c r="AY114" s="215" t="s">
        <v>117</v>
      </c>
    </row>
    <row r="115" spans="2:65" s="13" customFormat="1" ht="13.5" x14ac:dyDescent="0.3">
      <c r="B115" s="230"/>
      <c r="C115" s="231"/>
      <c r="D115" s="195" t="s">
        <v>206</v>
      </c>
      <c r="E115" s="232" t="s">
        <v>20</v>
      </c>
      <c r="F115" s="233" t="s">
        <v>220</v>
      </c>
      <c r="G115" s="231"/>
      <c r="H115" s="234">
        <v>492</v>
      </c>
      <c r="I115" s="235"/>
      <c r="J115" s="231"/>
      <c r="K115" s="231"/>
      <c r="L115" s="236"/>
      <c r="M115" s="237"/>
      <c r="N115" s="238"/>
      <c r="O115" s="238"/>
      <c r="P115" s="238"/>
      <c r="Q115" s="238"/>
      <c r="R115" s="238"/>
      <c r="S115" s="238"/>
      <c r="T115" s="239"/>
      <c r="AT115" s="240" t="s">
        <v>206</v>
      </c>
      <c r="AU115" s="240" t="s">
        <v>81</v>
      </c>
      <c r="AV115" s="13" t="s">
        <v>116</v>
      </c>
      <c r="AW115" s="13" t="s">
        <v>37</v>
      </c>
      <c r="AX115" s="13" t="s">
        <v>22</v>
      </c>
      <c r="AY115" s="240" t="s">
        <v>117</v>
      </c>
    </row>
    <row r="116" spans="2:65" s="1" customFormat="1" ht="22.5" customHeight="1" x14ac:dyDescent="0.3">
      <c r="B116" s="35"/>
      <c r="C116" s="183" t="s">
        <v>238</v>
      </c>
      <c r="D116" s="183" t="s">
        <v>119</v>
      </c>
      <c r="E116" s="184" t="s">
        <v>239</v>
      </c>
      <c r="F116" s="185" t="s">
        <v>240</v>
      </c>
      <c r="G116" s="186" t="s">
        <v>224</v>
      </c>
      <c r="H116" s="187">
        <v>1595.8</v>
      </c>
      <c r="I116" s="188"/>
      <c r="J116" s="189">
        <f>ROUND(I116*H116,2)</f>
        <v>0</v>
      </c>
      <c r="K116" s="185" t="s">
        <v>201</v>
      </c>
      <c r="L116" s="55"/>
      <c r="M116" s="190" t="s">
        <v>20</v>
      </c>
      <c r="N116" s="191" t="s">
        <v>44</v>
      </c>
      <c r="O116" s="36"/>
      <c r="P116" s="192">
        <f>O116*H116</f>
        <v>0</v>
      </c>
      <c r="Q116" s="192">
        <v>0</v>
      </c>
      <c r="R116" s="192">
        <f>Q116*H116</f>
        <v>0</v>
      </c>
      <c r="S116" s="192">
        <v>0</v>
      </c>
      <c r="T116" s="193">
        <f>S116*H116</f>
        <v>0</v>
      </c>
      <c r="AR116" s="18" t="s">
        <v>116</v>
      </c>
      <c r="AT116" s="18" t="s">
        <v>119</v>
      </c>
      <c r="AU116" s="18" t="s">
        <v>81</v>
      </c>
      <c r="AY116" s="18" t="s">
        <v>117</v>
      </c>
      <c r="BE116" s="194">
        <f>IF(N116="základní",J116,0)</f>
        <v>0</v>
      </c>
      <c r="BF116" s="194">
        <f>IF(N116="snížená",J116,0)</f>
        <v>0</v>
      </c>
      <c r="BG116" s="194">
        <f>IF(N116="zákl. přenesená",J116,0)</f>
        <v>0</v>
      </c>
      <c r="BH116" s="194">
        <f>IF(N116="sníž. přenesená",J116,0)</f>
        <v>0</v>
      </c>
      <c r="BI116" s="194">
        <f>IF(N116="nulová",J116,0)</f>
        <v>0</v>
      </c>
      <c r="BJ116" s="18" t="s">
        <v>22</v>
      </c>
      <c r="BK116" s="194">
        <f>ROUND(I116*H116,2)</f>
        <v>0</v>
      </c>
      <c r="BL116" s="18" t="s">
        <v>116</v>
      </c>
      <c r="BM116" s="18" t="s">
        <v>241</v>
      </c>
    </row>
    <row r="117" spans="2:65" s="1" customFormat="1" ht="27" x14ac:dyDescent="0.3">
      <c r="B117" s="35"/>
      <c r="C117" s="57"/>
      <c r="D117" s="197" t="s">
        <v>124</v>
      </c>
      <c r="E117" s="57"/>
      <c r="F117" s="198" t="s">
        <v>242</v>
      </c>
      <c r="G117" s="57"/>
      <c r="H117" s="57"/>
      <c r="I117" s="153"/>
      <c r="J117" s="57"/>
      <c r="K117" s="57"/>
      <c r="L117" s="55"/>
      <c r="M117" s="72"/>
      <c r="N117" s="36"/>
      <c r="O117" s="36"/>
      <c r="P117" s="36"/>
      <c r="Q117" s="36"/>
      <c r="R117" s="36"/>
      <c r="S117" s="36"/>
      <c r="T117" s="73"/>
      <c r="AT117" s="18" t="s">
        <v>124</v>
      </c>
      <c r="AU117" s="18" t="s">
        <v>81</v>
      </c>
    </row>
    <row r="118" spans="2:65" s="11" customFormat="1" ht="13.5" x14ac:dyDescent="0.3">
      <c r="B118" s="205"/>
      <c r="C118" s="206"/>
      <c r="D118" s="197" t="s">
        <v>206</v>
      </c>
      <c r="E118" s="207" t="s">
        <v>20</v>
      </c>
      <c r="F118" s="208" t="s">
        <v>243</v>
      </c>
      <c r="G118" s="206"/>
      <c r="H118" s="209" t="s">
        <v>20</v>
      </c>
      <c r="I118" s="210"/>
      <c r="J118" s="206"/>
      <c r="K118" s="206"/>
      <c r="L118" s="211"/>
      <c r="M118" s="212"/>
      <c r="N118" s="213"/>
      <c r="O118" s="213"/>
      <c r="P118" s="213"/>
      <c r="Q118" s="213"/>
      <c r="R118" s="213"/>
      <c r="S118" s="213"/>
      <c r="T118" s="214"/>
      <c r="AT118" s="215" t="s">
        <v>206</v>
      </c>
      <c r="AU118" s="215" t="s">
        <v>81</v>
      </c>
      <c r="AV118" s="11" t="s">
        <v>22</v>
      </c>
      <c r="AW118" s="11" t="s">
        <v>37</v>
      </c>
      <c r="AX118" s="11" t="s">
        <v>73</v>
      </c>
      <c r="AY118" s="215" t="s">
        <v>117</v>
      </c>
    </row>
    <row r="119" spans="2:65" s="12" customFormat="1" ht="13.5" x14ac:dyDescent="0.3">
      <c r="B119" s="216"/>
      <c r="C119" s="217"/>
      <c r="D119" s="197" t="s">
        <v>206</v>
      </c>
      <c r="E119" s="218" t="s">
        <v>20</v>
      </c>
      <c r="F119" s="219" t="s">
        <v>244</v>
      </c>
      <c r="G119" s="217"/>
      <c r="H119" s="220">
        <v>400</v>
      </c>
      <c r="I119" s="221"/>
      <c r="J119" s="217"/>
      <c r="K119" s="217"/>
      <c r="L119" s="222"/>
      <c r="M119" s="223"/>
      <c r="N119" s="224"/>
      <c r="O119" s="224"/>
      <c r="P119" s="224"/>
      <c r="Q119" s="224"/>
      <c r="R119" s="224"/>
      <c r="S119" s="224"/>
      <c r="T119" s="225"/>
      <c r="AT119" s="226" t="s">
        <v>206</v>
      </c>
      <c r="AU119" s="226" t="s">
        <v>81</v>
      </c>
      <c r="AV119" s="12" t="s">
        <v>81</v>
      </c>
      <c r="AW119" s="12" t="s">
        <v>37</v>
      </c>
      <c r="AX119" s="12" t="s">
        <v>73</v>
      </c>
      <c r="AY119" s="226" t="s">
        <v>117</v>
      </c>
    </row>
    <row r="120" spans="2:65" s="11" customFormat="1" ht="13.5" x14ac:dyDescent="0.3">
      <c r="B120" s="205"/>
      <c r="C120" s="206"/>
      <c r="D120" s="197" t="s">
        <v>206</v>
      </c>
      <c r="E120" s="207" t="s">
        <v>20</v>
      </c>
      <c r="F120" s="208" t="s">
        <v>245</v>
      </c>
      <c r="G120" s="206"/>
      <c r="H120" s="209" t="s">
        <v>20</v>
      </c>
      <c r="I120" s="210"/>
      <c r="J120" s="206"/>
      <c r="K120" s="206"/>
      <c r="L120" s="211"/>
      <c r="M120" s="212"/>
      <c r="N120" s="213"/>
      <c r="O120" s="213"/>
      <c r="P120" s="213"/>
      <c r="Q120" s="213"/>
      <c r="R120" s="213"/>
      <c r="S120" s="213"/>
      <c r="T120" s="214"/>
      <c r="AT120" s="215" t="s">
        <v>206</v>
      </c>
      <c r="AU120" s="215" t="s">
        <v>81</v>
      </c>
      <c r="AV120" s="11" t="s">
        <v>22</v>
      </c>
      <c r="AW120" s="11" t="s">
        <v>37</v>
      </c>
      <c r="AX120" s="11" t="s">
        <v>73</v>
      </c>
      <c r="AY120" s="215" t="s">
        <v>117</v>
      </c>
    </row>
    <row r="121" spans="2:65" s="12" customFormat="1" ht="13.5" x14ac:dyDescent="0.3">
      <c r="B121" s="216"/>
      <c r="C121" s="217"/>
      <c r="D121" s="197" t="s">
        <v>206</v>
      </c>
      <c r="E121" s="218" t="s">
        <v>20</v>
      </c>
      <c r="F121" s="219" t="s">
        <v>246</v>
      </c>
      <c r="G121" s="217"/>
      <c r="H121" s="220">
        <v>240.6</v>
      </c>
      <c r="I121" s="221"/>
      <c r="J121" s="217"/>
      <c r="K121" s="217"/>
      <c r="L121" s="222"/>
      <c r="M121" s="223"/>
      <c r="N121" s="224"/>
      <c r="O121" s="224"/>
      <c r="P121" s="224"/>
      <c r="Q121" s="224"/>
      <c r="R121" s="224"/>
      <c r="S121" s="224"/>
      <c r="T121" s="225"/>
      <c r="AT121" s="226" t="s">
        <v>206</v>
      </c>
      <c r="AU121" s="226" t="s">
        <v>81</v>
      </c>
      <c r="AV121" s="12" t="s">
        <v>81</v>
      </c>
      <c r="AW121" s="12" t="s">
        <v>37</v>
      </c>
      <c r="AX121" s="12" t="s">
        <v>73</v>
      </c>
      <c r="AY121" s="226" t="s">
        <v>117</v>
      </c>
    </row>
    <row r="122" spans="2:65" s="11" customFormat="1" ht="27" x14ac:dyDescent="0.3">
      <c r="B122" s="205"/>
      <c r="C122" s="206"/>
      <c r="D122" s="197" t="s">
        <v>206</v>
      </c>
      <c r="E122" s="207" t="s">
        <v>20</v>
      </c>
      <c r="F122" s="208" t="s">
        <v>247</v>
      </c>
      <c r="G122" s="206"/>
      <c r="H122" s="209" t="s">
        <v>20</v>
      </c>
      <c r="I122" s="210"/>
      <c r="J122" s="206"/>
      <c r="K122" s="206"/>
      <c r="L122" s="211"/>
      <c r="M122" s="212"/>
      <c r="N122" s="213"/>
      <c r="O122" s="213"/>
      <c r="P122" s="213"/>
      <c r="Q122" s="213"/>
      <c r="R122" s="213"/>
      <c r="S122" s="213"/>
      <c r="T122" s="214"/>
      <c r="AT122" s="215" t="s">
        <v>206</v>
      </c>
      <c r="AU122" s="215" t="s">
        <v>81</v>
      </c>
      <c r="AV122" s="11" t="s">
        <v>22</v>
      </c>
      <c r="AW122" s="11" t="s">
        <v>37</v>
      </c>
      <c r="AX122" s="11" t="s">
        <v>73</v>
      </c>
      <c r="AY122" s="215" t="s">
        <v>117</v>
      </c>
    </row>
    <row r="123" spans="2:65" s="12" customFormat="1" ht="13.5" x14ac:dyDescent="0.3">
      <c r="B123" s="216"/>
      <c r="C123" s="217"/>
      <c r="D123" s="197" t="s">
        <v>206</v>
      </c>
      <c r="E123" s="218" t="s">
        <v>20</v>
      </c>
      <c r="F123" s="219" t="s">
        <v>248</v>
      </c>
      <c r="G123" s="217"/>
      <c r="H123" s="220">
        <v>955.2</v>
      </c>
      <c r="I123" s="221"/>
      <c r="J123" s="217"/>
      <c r="K123" s="217"/>
      <c r="L123" s="222"/>
      <c r="M123" s="223"/>
      <c r="N123" s="224"/>
      <c r="O123" s="224"/>
      <c r="P123" s="224"/>
      <c r="Q123" s="224"/>
      <c r="R123" s="224"/>
      <c r="S123" s="224"/>
      <c r="T123" s="225"/>
      <c r="AT123" s="226" t="s">
        <v>206</v>
      </c>
      <c r="AU123" s="226" t="s">
        <v>81</v>
      </c>
      <c r="AV123" s="12" t="s">
        <v>81</v>
      </c>
      <c r="AW123" s="12" t="s">
        <v>37</v>
      </c>
      <c r="AX123" s="12" t="s">
        <v>73</v>
      </c>
      <c r="AY123" s="226" t="s">
        <v>117</v>
      </c>
    </row>
    <row r="124" spans="2:65" s="11" customFormat="1" ht="13.5" x14ac:dyDescent="0.3">
      <c r="B124" s="205"/>
      <c r="C124" s="206"/>
      <c r="D124" s="197" t="s">
        <v>206</v>
      </c>
      <c r="E124" s="207" t="s">
        <v>20</v>
      </c>
      <c r="F124" s="208" t="s">
        <v>249</v>
      </c>
      <c r="G124" s="206"/>
      <c r="H124" s="209" t="s">
        <v>20</v>
      </c>
      <c r="I124" s="210"/>
      <c r="J124" s="206"/>
      <c r="K124" s="206"/>
      <c r="L124" s="211"/>
      <c r="M124" s="212"/>
      <c r="N124" s="213"/>
      <c r="O124" s="213"/>
      <c r="P124" s="213"/>
      <c r="Q124" s="213"/>
      <c r="R124" s="213"/>
      <c r="S124" s="213"/>
      <c r="T124" s="214"/>
      <c r="AT124" s="215" t="s">
        <v>206</v>
      </c>
      <c r="AU124" s="215" t="s">
        <v>81</v>
      </c>
      <c r="AV124" s="11" t="s">
        <v>22</v>
      </c>
      <c r="AW124" s="11" t="s">
        <v>37</v>
      </c>
      <c r="AX124" s="11" t="s">
        <v>73</v>
      </c>
      <c r="AY124" s="215" t="s">
        <v>117</v>
      </c>
    </row>
    <row r="125" spans="2:65" s="13" customFormat="1" ht="13.5" x14ac:dyDescent="0.3">
      <c r="B125" s="230"/>
      <c r="C125" s="231"/>
      <c r="D125" s="195" t="s">
        <v>206</v>
      </c>
      <c r="E125" s="232" t="s">
        <v>20</v>
      </c>
      <c r="F125" s="233" t="s">
        <v>220</v>
      </c>
      <c r="G125" s="231"/>
      <c r="H125" s="234">
        <v>1595.8</v>
      </c>
      <c r="I125" s="235"/>
      <c r="J125" s="231"/>
      <c r="K125" s="231"/>
      <c r="L125" s="236"/>
      <c r="M125" s="237"/>
      <c r="N125" s="238"/>
      <c r="O125" s="238"/>
      <c r="P125" s="238"/>
      <c r="Q125" s="238"/>
      <c r="R125" s="238"/>
      <c r="S125" s="238"/>
      <c r="T125" s="239"/>
      <c r="AT125" s="240" t="s">
        <v>206</v>
      </c>
      <c r="AU125" s="240" t="s">
        <v>81</v>
      </c>
      <c r="AV125" s="13" t="s">
        <v>116</v>
      </c>
      <c r="AW125" s="13" t="s">
        <v>37</v>
      </c>
      <c r="AX125" s="13" t="s">
        <v>22</v>
      </c>
      <c r="AY125" s="240" t="s">
        <v>117</v>
      </c>
    </row>
    <row r="126" spans="2:65" s="1" customFormat="1" ht="22.5" customHeight="1" x14ac:dyDescent="0.3">
      <c r="B126" s="35"/>
      <c r="C126" s="183" t="s">
        <v>250</v>
      </c>
      <c r="D126" s="183" t="s">
        <v>119</v>
      </c>
      <c r="E126" s="184" t="s">
        <v>251</v>
      </c>
      <c r="F126" s="185" t="s">
        <v>252</v>
      </c>
      <c r="G126" s="186" t="s">
        <v>224</v>
      </c>
      <c r="H126" s="187">
        <v>277.3</v>
      </c>
      <c r="I126" s="188"/>
      <c r="J126" s="189">
        <f>ROUND(I126*H126,2)</f>
        <v>0</v>
      </c>
      <c r="K126" s="185" t="s">
        <v>201</v>
      </c>
      <c r="L126" s="55"/>
      <c r="M126" s="190" t="s">
        <v>20</v>
      </c>
      <c r="N126" s="191" t="s">
        <v>44</v>
      </c>
      <c r="O126" s="36"/>
      <c r="P126" s="192">
        <f>O126*H126</f>
        <v>0</v>
      </c>
      <c r="Q126" s="192">
        <v>0</v>
      </c>
      <c r="R126" s="192">
        <f>Q126*H126</f>
        <v>0</v>
      </c>
      <c r="S126" s="192">
        <v>0</v>
      </c>
      <c r="T126" s="193">
        <f>S126*H126</f>
        <v>0</v>
      </c>
      <c r="AR126" s="18" t="s">
        <v>116</v>
      </c>
      <c r="AT126" s="18" t="s">
        <v>119</v>
      </c>
      <c r="AU126" s="18" t="s">
        <v>81</v>
      </c>
      <c r="AY126" s="18" t="s">
        <v>117</v>
      </c>
      <c r="BE126" s="194">
        <f>IF(N126="základní",J126,0)</f>
        <v>0</v>
      </c>
      <c r="BF126" s="194">
        <f>IF(N126="snížená",J126,0)</f>
        <v>0</v>
      </c>
      <c r="BG126" s="194">
        <f>IF(N126="zákl. přenesená",J126,0)</f>
        <v>0</v>
      </c>
      <c r="BH126" s="194">
        <f>IF(N126="sníž. přenesená",J126,0)</f>
        <v>0</v>
      </c>
      <c r="BI126" s="194">
        <f>IF(N126="nulová",J126,0)</f>
        <v>0</v>
      </c>
      <c r="BJ126" s="18" t="s">
        <v>22</v>
      </c>
      <c r="BK126" s="194">
        <f>ROUND(I126*H126,2)</f>
        <v>0</v>
      </c>
      <c r="BL126" s="18" t="s">
        <v>116</v>
      </c>
      <c r="BM126" s="18" t="s">
        <v>253</v>
      </c>
    </row>
    <row r="127" spans="2:65" s="1" customFormat="1" ht="40.5" x14ac:dyDescent="0.3">
      <c r="B127" s="35"/>
      <c r="C127" s="57"/>
      <c r="D127" s="197" t="s">
        <v>124</v>
      </c>
      <c r="E127" s="57"/>
      <c r="F127" s="198" t="s">
        <v>254</v>
      </c>
      <c r="G127" s="57"/>
      <c r="H127" s="57"/>
      <c r="I127" s="153"/>
      <c r="J127" s="57"/>
      <c r="K127" s="57"/>
      <c r="L127" s="55"/>
      <c r="M127" s="72"/>
      <c r="N127" s="36"/>
      <c r="O127" s="36"/>
      <c r="P127" s="36"/>
      <c r="Q127" s="36"/>
      <c r="R127" s="36"/>
      <c r="S127" s="36"/>
      <c r="T127" s="73"/>
      <c r="AT127" s="18" t="s">
        <v>124</v>
      </c>
      <c r="AU127" s="18" t="s">
        <v>81</v>
      </c>
    </row>
    <row r="128" spans="2:65" s="1" customFormat="1" ht="189" x14ac:dyDescent="0.3">
      <c r="B128" s="35"/>
      <c r="C128" s="57"/>
      <c r="D128" s="197" t="s">
        <v>204</v>
      </c>
      <c r="E128" s="57"/>
      <c r="F128" s="200" t="s">
        <v>255</v>
      </c>
      <c r="G128" s="57"/>
      <c r="H128" s="57"/>
      <c r="I128" s="153"/>
      <c r="J128" s="57"/>
      <c r="K128" s="57"/>
      <c r="L128" s="55"/>
      <c r="M128" s="72"/>
      <c r="N128" s="36"/>
      <c r="O128" s="36"/>
      <c r="P128" s="36"/>
      <c r="Q128" s="36"/>
      <c r="R128" s="36"/>
      <c r="S128" s="36"/>
      <c r="T128" s="73"/>
      <c r="AT128" s="18" t="s">
        <v>204</v>
      </c>
      <c r="AU128" s="18" t="s">
        <v>81</v>
      </c>
    </row>
    <row r="129" spans="2:65" s="11" customFormat="1" ht="13.5" x14ac:dyDescent="0.3">
      <c r="B129" s="205"/>
      <c r="C129" s="206"/>
      <c r="D129" s="197" t="s">
        <v>206</v>
      </c>
      <c r="E129" s="207" t="s">
        <v>20</v>
      </c>
      <c r="F129" s="208" t="s">
        <v>256</v>
      </c>
      <c r="G129" s="206"/>
      <c r="H129" s="209" t="s">
        <v>20</v>
      </c>
      <c r="I129" s="210"/>
      <c r="J129" s="206"/>
      <c r="K129" s="206"/>
      <c r="L129" s="211"/>
      <c r="M129" s="212"/>
      <c r="N129" s="213"/>
      <c r="O129" s="213"/>
      <c r="P129" s="213"/>
      <c r="Q129" s="213"/>
      <c r="R129" s="213"/>
      <c r="S129" s="213"/>
      <c r="T129" s="214"/>
      <c r="AT129" s="215" t="s">
        <v>206</v>
      </c>
      <c r="AU129" s="215" t="s">
        <v>81</v>
      </c>
      <c r="AV129" s="11" t="s">
        <v>22</v>
      </c>
      <c r="AW129" s="11" t="s">
        <v>37</v>
      </c>
      <c r="AX129" s="11" t="s">
        <v>73</v>
      </c>
      <c r="AY129" s="215" t="s">
        <v>117</v>
      </c>
    </row>
    <row r="130" spans="2:65" s="11" customFormat="1" ht="13.5" x14ac:dyDescent="0.3">
      <c r="B130" s="205"/>
      <c r="C130" s="206"/>
      <c r="D130" s="197" t="s">
        <v>206</v>
      </c>
      <c r="E130" s="207" t="s">
        <v>20</v>
      </c>
      <c r="F130" s="208" t="s">
        <v>257</v>
      </c>
      <c r="G130" s="206"/>
      <c r="H130" s="209" t="s">
        <v>20</v>
      </c>
      <c r="I130" s="210"/>
      <c r="J130" s="206"/>
      <c r="K130" s="206"/>
      <c r="L130" s="211"/>
      <c r="M130" s="212"/>
      <c r="N130" s="213"/>
      <c r="O130" s="213"/>
      <c r="P130" s="213"/>
      <c r="Q130" s="213"/>
      <c r="R130" s="213"/>
      <c r="S130" s="213"/>
      <c r="T130" s="214"/>
      <c r="AT130" s="215" t="s">
        <v>206</v>
      </c>
      <c r="AU130" s="215" t="s">
        <v>81</v>
      </c>
      <c r="AV130" s="11" t="s">
        <v>22</v>
      </c>
      <c r="AW130" s="11" t="s">
        <v>37</v>
      </c>
      <c r="AX130" s="11" t="s">
        <v>73</v>
      </c>
      <c r="AY130" s="215" t="s">
        <v>117</v>
      </c>
    </row>
    <row r="131" spans="2:65" s="12" customFormat="1" ht="13.5" x14ac:dyDescent="0.3">
      <c r="B131" s="216"/>
      <c r="C131" s="217"/>
      <c r="D131" s="197" t="s">
        <v>206</v>
      </c>
      <c r="E131" s="218" t="s">
        <v>20</v>
      </c>
      <c r="F131" s="219" t="s">
        <v>258</v>
      </c>
      <c r="G131" s="217"/>
      <c r="H131" s="220">
        <v>47.15</v>
      </c>
      <c r="I131" s="221"/>
      <c r="J131" s="217"/>
      <c r="K131" s="217"/>
      <c r="L131" s="222"/>
      <c r="M131" s="223"/>
      <c r="N131" s="224"/>
      <c r="O131" s="224"/>
      <c r="P131" s="224"/>
      <c r="Q131" s="224"/>
      <c r="R131" s="224"/>
      <c r="S131" s="224"/>
      <c r="T131" s="225"/>
      <c r="AT131" s="226" t="s">
        <v>206</v>
      </c>
      <c r="AU131" s="226" t="s">
        <v>81</v>
      </c>
      <c r="AV131" s="12" t="s">
        <v>81</v>
      </c>
      <c r="AW131" s="12" t="s">
        <v>37</v>
      </c>
      <c r="AX131" s="12" t="s">
        <v>73</v>
      </c>
      <c r="AY131" s="226" t="s">
        <v>117</v>
      </c>
    </row>
    <row r="132" spans="2:65" s="11" customFormat="1" ht="13.5" x14ac:dyDescent="0.3">
      <c r="B132" s="205"/>
      <c r="C132" s="206"/>
      <c r="D132" s="197" t="s">
        <v>206</v>
      </c>
      <c r="E132" s="207" t="s">
        <v>20</v>
      </c>
      <c r="F132" s="208" t="s">
        <v>207</v>
      </c>
      <c r="G132" s="206"/>
      <c r="H132" s="209" t="s">
        <v>20</v>
      </c>
      <c r="I132" s="210"/>
      <c r="J132" s="206"/>
      <c r="K132" s="206"/>
      <c r="L132" s="211"/>
      <c r="M132" s="212"/>
      <c r="N132" s="213"/>
      <c r="O132" s="213"/>
      <c r="P132" s="213"/>
      <c r="Q132" s="213"/>
      <c r="R132" s="213"/>
      <c r="S132" s="213"/>
      <c r="T132" s="214"/>
      <c r="AT132" s="215" t="s">
        <v>206</v>
      </c>
      <c r="AU132" s="215" t="s">
        <v>81</v>
      </c>
      <c r="AV132" s="11" t="s">
        <v>22</v>
      </c>
      <c r="AW132" s="11" t="s">
        <v>37</v>
      </c>
      <c r="AX132" s="11" t="s">
        <v>73</v>
      </c>
      <c r="AY132" s="215" t="s">
        <v>117</v>
      </c>
    </row>
    <row r="133" spans="2:65" s="12" customFormat="1" ht="13.5" x14ac:dyDescent="0.3">
      <c r="B133" s="216"/>
      <c r="C133" s="217"/>
      <c r="D133" s="197" t="s">
        <v>206</v>
      </c>
      <c r="E133" s="218" t="s">
        <v>20</v>
      </c>
      <c r="F133" s="219" t="s">
        <v>259</v>
      </c>
      <c r="G133" s="217"/>
      <c r="H133" s="220">
        <v>91.5</v>
      </c>
      <c r="I133" s="221"/>
      <c r="J133" s="217"/>
      <c r="K133" s="217"/>
      <c r="L133" s="222"/>
      <c r="M133" s="223"/>
      <c r="N133" s="224"/>
      <c r="O133" s="224"/>
      <c r="P133" s="224"/>
      <c r="Q133" s="224"/>
      <c r="R133" s="224"/>
      <c r="S133" s="224"/>
      <c r="T133" s="225"/>
      <c r="AT133" s="226" t="s">
        <v>206</v>
      </c>
      <c r="AU133" s="226" t="s">
        <v>81</v>
      </c>
      <c r="AV133" s="12" t="s">
        <v>81</v>
      </c>
      <c r="AW133" s="12" t="s">
        <v>37</v>
      </c>
      <c r="AX133" s="12" t="s">
        <v>73</v>
      </c>
      <c r="AY133" s="226" t="s">
        <v>117</v>
      </c>
    </row>
    <row r="134" spans="2:65" s="11" customFormat="1" ht="13.5" x14ac:dyDescent="0.3">
      <c r="B134" s="205"/>
      <c r="C134" s="206"/>
      <c r="D134" s="197" t="s">
        <v>206</v>
      </c>
      <c r="E134" s="207" t="s">
        <v>20</v>
      </c>
      <c r="F134" s="208" t="s">
        <v>260</v>
      </c>
      <c r="G134" s="206"/>
      <c r="H134" s="209" t="s">
        <v>20</v>
      </c>
      <c r="I134" s="210"/>
      <c r="J134" s="206"/>
      <c r="K134" s="206"/>
      <c r="L134" s="211"/>
      <c r="M134" s="212"/>
      <c r="N134" s="213"/>
      <c r="O134" s="213"/>
      <c r="P134" s="213"/>
      <c r="Q134" s="213"/>
      <c r="R134" s="213"/>
      <c r="S134" s="213"/>
      <c r="T134" s="214"/>
      <c r="AT134" s="215" t="s">
        <v>206</v>
      </c>
      <c r="AU134" s="215" t="s">
        <v>81</v>
      </c>
      <c r="AV134" s="11" t="s">
        <v>22</v>
      </c>
      <c r="AW134" s="11" t="s">
        <v>37</v>
      </c>
      <c r="AX134" s="11" t="s">
        <v>73</v>
      </c>
      <c r="AY134" s="215" t="s">
        <v>117</v>
      </c>
    </row>
    <row r="135" spans="2:65" s="11" customFormat="1" ht="13.5" x14ac:dyDescent="0.3">
      <c r="B135" s="205"/>
      <c r="C135" s="206"/>
      <c r="D135" s="197" t="s">
        <v>206</v>
      </c>
      <c r="E135" s="207" t="s">
        <v>20</v>
      </c>
      <c r="F135" s="208" t="s">
        <v>261</v>
      </c>
      <c r="G135" s="206"/>
      <c r="H135" s="209" t="s">
        <v>20</v>
      </c>
      <c r="I135" s="210"/>
      <c r="J135" s="206"/>
      <c r="K135" s="206"/>
      <c r="L135" s="211"/>
      <c r="M135" s="212"/>
      <c r="N135" s="213"/>
      <c r="O135" s="213"/>
      <c r="P135" s="213"/>
      <c r="Q135" s="213"/>
      <c r="R135" s="213"/>
      <c r="S135" s="213"/>
      <c r="T135" s="214"/>
      <c r="AT135" s="215" t="s">
        <v>206</v>
      </c>
      <c r="AU135" s="215" t="s">
        <v>81</v>
      </c>
      <c r="AV135" s="11" t="s">
        <v>22</v>
      </c>
      <c r="AW135" s="11" t="s">
        <v>37</v>
      </c>
      <c r="AX135" s="11" t="s">
        <v>73</v>
      </c>
      <c r="AY135" s="215" t="s">
        <v>117</v>
      </c>
    </row>
    <row r="136" spans="2:65" s="12" customFormat="1" ht="13.5" x14ac:dyDescent="0.3">
      <c r="B136" s="216"/>
      <c r="C136" s="217"/>
      <c r="D136" s="197" t="s">
        <v>206</v>
      </c>
      <c r="E136" s="218" t="s">
        <v>20</v>
      </c>
      <c r="F136" s="219" t="s">
        <v>258</v>
      </c>
      <c r="G136" s="217"/>
      <c r="H136" s="220">
        <v>47.15</v>
      </c>
      <c r="I136" s="221"/>
      <c r="J136" s="217"/>
      <c r="K136" s="217"/>
      <c r="L136" s="222"/>
      <c r="M136" s="223"/>
      <c r="N136" s="224"/>
      <c r="O136" s="224"/>
      <c r="P136" s="224"/>
      <c r="Q136" s="224"/>
      <c r="R136" s="224"/>
      <c r="S136" s="224"/>
      <c r="T136" s="225"/>
      <c r="AT136" s="226" t="s">
        <v>206</v>
      </c>
      <c r="AU136" s="226" t="s">
        <v>81</v>
      </c>
      <c r="AV136" s="12" t="s">
        <v>81</v>
      </c>
      <c r="AW136" s="12" t="s">
        <v>37</v>
      </c>
      <c r="AX136" s="12" t="s">
        <v>73</v>
      </c>
      <c r="AY136" s="226" t="s">
        <v>117</v>
      </c>
    </row>
    <row r="137" spans="2:65" s="11" customFormat="1" ht="13.5" x14ac:dyDescent="0.3">
      <c r="B137" s="205"/>
      <c r="C137" s="206"/>
      <c r="D137" s="197" t="s">
        <v>206</v>
      </c>
      <c r="E137" s="207" t="s">
        <v>20</v>
      </c>
      <c r="F137" s="208" t="s">
        <v>207</v>
      </c>
      <c r="G137" s="206"/>
      <c r="H137" s="209" t="s">
        <v>20</v>
      </c>
      <c r="I137" s="210"/>
      <c r="J137" s="206"/>
      <c r="K137" s="206"/>
      <c r="L137" s="211"/>
      <c r="M137" s="212"/>
      <c r="N137" s="213"/>
      <c r="O137" s="213"/>
      <c r="P137" s="213"/>
      <c r="Q137" s="213"/>
      <c r="R137" s="213"/>
      <c r="S137" s="213"/>
      <c r="T137" s="214"/>
      <c r="AT137" s="215" t="s">
        <v>206</v>
      </c>
      <c r="AU137" s="215" t="s">
        <v>81</v>
      </c>
      <c r="AV137" s="11" t="s">
        <v>22</v>
      </c>
      <c r="AW137" s="11" t="s">
        <v>37</v>
      </c>
      <c r="AX137" s="11" t="s">
        <v>73</v>
      </c>
      <c r="AY137" s="215" t="s">
        <v>117</v>
      </c>
    </row>
    <row r="138" spans="2:65" s="12" customFormat="1" ht="13.5" x14ac:dyDescent="0.3">
      <c r="B138" s="216"/>
      <c r="C138" s="217"/>
      <c r="D138" s="197" t="s">
        <v>206</v>
      </c>
      <c r="E138" s="218" t="s">
        <v>20</v>
      </c>
      <c r="F138" s="219" t="s">
        <v>259</v>
      </c>
      <c r="G138" s="217"/>
      <c r="H138" s="220">
        <v>91.5</v>
      </c>
      <c r="I138" s="221"/>
      <c r="J138" s="217"/>
      <c r="K138" s="217"/>
      <c r="L138" s="222"/>
      <c r="M138" s="223"/>
      <c r="N138" s="224"/>
      <c r="O138" s="224"/>
      <c r="P138" s="224"/>
      <c r="Q138" s="224"/>
      <c r="R138" s="224"/>
      <c r="S138" s="224"/>
      <c r="T138" s="225"/>
      <c r="AT138" s="226" t="s">
        <v>206</v>
      </c>
      <c r="AU138" s="226" t="s">
        <v>81</v>
      </c>
      <c r="AV138" s="12" t="s">
        <v>81</v>
      </c>
      <c r="AW138" s="12" t="s">
        <v>37</v>
      </c>
      <c r="AX138" s="12" t="s">
        <v>73</v>
      </c>
      <c r="AY138" s="226" t="s">
        <v>117</v>
      </c>
    </row>
    <row r="139" spans="2:65" s="12" customFormat="1" ht="13.5" x14ac:dyDescent="0.3">
      <c r="B139" s="216"/>
      <c r="C139" s="217"/>
      <c r="D139" s="197" t="s">
        <v>206</v>
      </c>
      <c r="E139" s="218" t="s">
        <v>20</v>
      </c>
      <c r="F139" s="219" t="s">
        <v>20</v>
      </c>
      <c r="G139" s="217"/>
      <c r="H139" s="220">
        <v>0</v>
      </c>
      <c r="I139" s="221"/>
      <c r="J139" s="217"/>
      <c r="K139" s="217"/>
      <c r="L139" s="222"/>
      <c r="M139" s="223"/>
      <c r="N139" s="224"/>
      <c r="O139" s="224"/>
      <c r="P139" s="224"/>
      <c r="Q139" s="224"/>
      <c r="R139" s="224"/>
      <c r="S139" s="224"/>
      <c r="T139" s="225"/>
      <c r="AT139" s="226" t="s">
        <v>206</v>
      </c>
      <c r="AU139" s="226" t="s">
        <v>81</v>
      </c>
      <c r="AV139" s="12" t="s">
        <v>81</v>
      </c>
      <c r="AW139" s="12" t="s">
        <v>37</v>
      </c>
      <c r="AX139" s="12" t="s">
        <v>73</v>
      </c>
      <c r="AY139" s="226" t="s">
        <v>117</v>
      </c>
    </row>
    <row r="140" spans="2:65" s="13" customFormat="1" ht="13.5" x14ac:dyDescent="0.3">
      <c r="B140" s="230"/>
      <c r="C140" s="231"/>
      <c r="D140" s="195" t="s">
        <v>206</v>
      </c>
      <c r="E140" s="232" t="s">
        <v>20</v>
      </c>
      <c r="F140" s="233" t="s">
        <v>220</v>
      </c>
      <c r="G140" s="231"/>
      <c r="H140" s="234">
        <v>277.3</v>
      </c>
      <c r="I140" s="235"/>
      <c r="J140" s="231"/>
      <c r="K140" s="231"/>
      <c r="L140" s="236"/>
      <c r="M140" s="237"/>
      <c r="N140" s="238"/>
      <c r="O140" s="238"/>
      <c r="P140" s="238"/>
      <c r="Q140" s="238"/>
      <c r="R140" s="238"/>
      <c r="S140" s="238"/>
      <c r="T140" s="239"/>
      <c r="AT140" s="240" t="s">
        <v>206</v>
      </c>
      <c r="AU140" s="240" t="s">
        <v>81</v>
      </c>
      <c r="AV140" s="13" t="s">
        <v>116</v>
      </c>
      <c r="AW140" s="13" t="s">
        <v>37</v>
      </c>
      <c r="AX140" s="13" t="s">
        <v>22</v>
      </c>
      <c r="AY140" s="240" t="s">
        <v>117</v>
      </c>
    </row>
    <row r="141" spans="2:65" s="1" customFormat="1" ht="22.5" customHeight="1" x14ac:dyDescent="0.3">
      <c r="B141" s="35"/>
      <c r="C141" s="183" t="s">
        <v>186</v>
      </c>
      <c r="D141" s="183" t="s">
        <v>119</v>
      </c>
      <c r="E141" s="184" t="s">
        <v>262</v>
      </c>
      <c r="F141" s="185" t="s">
        <v>263</v>
      </c>
      <c r="G141" s="186" t="s">
        <v>224</v>
      </c>
      <c r="H141" s="187">
        <v>2169.8000000000002</v>
      </c>
      <c r="I141" s="188"/>
      <c r="J141" s="189">
        <f>ROUND(I141*H141,2)</f>
        <v>0</v>
      </c>
      <c r="K141" s="185" t="s">
        <v>201</v>
      </c>
      <c r="L141" s="55"/>
      <c r="M141" s="190" t="s">
        <v>20</v>
      </c>
      <c r="N141" s="191" t="s">
        <v>44</v>
      </c>
      <c r="O141" s="36"/>
      <c r="P141" s="192">
        <f>O141*H141</f>
        <v>0</v>
      </c>
      <c r="Q141" s="192">
        <v>0</v>
      </c>
      <c r="R141" s="192">
        <f>Q141*H141</f>
        <v>0</v>
      </c>
      <c r="S141" s="192">
        <v>0</v>
      </c>
      <c r="T141" s="193">
        <f>S141*H141</f>
        <v>0</v>
      </c>
      <c r="AR141" s="18" t="s">
        <v>116</v>
      </c>
      <c r="AT141" s="18" t="s">
        <v>119</v>
      </c>
      <c r="AU141" s="18" t="s">
        <v>81</v>
      </c>
      <c r="AY141" s="18" t="s">
        <v>117</v>
      </c>
      <c r="BE141" s="194">
        <f>IF(N141="základní",J141,0)</f>
        <v>0</v>
      </c>
      <c r="BF141" s="194">
        <f>IF(N141="snížená",J141,0)</f>
        <v>0</v>
      </c>
      <c r="BG141" s="194">
        <f>IF(N141="zákl. přenesená",J141,0)</f>
        <v>0</v>
      </c>
      <c r="BH141" s="194">
        <f>IF(N141="sníž. přenesená",J141,0)</f>
        <v>0</v>
      </c>
      <c r="BI141" s="194">
        <f>IF(N141="nulová",J141,0)</f>
        <v>0</v>
      </c>
      <c r="BJ141" s="18" t="s">
        <v>22</v>
      </c>
      <c r="BK141" s="194">
        <f>ROUND(I141*H141,2)</f>
        <v>0</v>
      </c>
      <c r="BL141" s="18" t="s">
        <v>116</v>
      </c>
      <c r="BM141" s="18" t="s">
        <v>264</v>
      </c>
    </row>
    <row r="142" spans="2:65" s="1" customFormat="1" ht="40.5" x14ac:dyDescent="0.3">
      <c r="B142" s="35"/>
      <c r="C142" s="57"/>
      <c r="D142" s="197" t="s">
        <v>124</v>
      </c>
      <c r="E142" s="57"/>
      <c r="F142" s="198" t="s">
        <v>265</v>
      </c>
      <c r="G142" s="57"/>
      <c r="H142" s="57"/>
      <c r="I142" s="153"/>
      <c r="J142" s="57"/>
      <c r="K142" s="57"/>
      <c r="L142" s="55"/>
      <c r="M142" s="72"/>
      <c r="N142" s="36"/>
      <c r="O142" s="36"/>
      <c r="P142" s="36"/>
      <c r="Q142" s="36"/>
      <c r="R142" s="36"/>
      <c r="S142" s="36"/>
      <c r="T142" s="73"/>
      <c r="AT142" s="18" t="s">
        <v>124</v>
      </c>
      <c r="AU142" s="18" t="s">
        <v>81</v>
      </c>
    </row>
    <row r="143" spans="2:65" s="1" customFormat="1" ht="189" x14ac:dyDescent="0.3">
      <c r="B143" s="35"/>
      <c r="C143" s="57"/>
      <c r="D143" s="197" t="s">
        <v>204</v>
      </c>
      <c r="E143" s="57"/>
      <c r="F143" s="200" t="s">
        <v>255</v>
      </c>
      <c r="G143" s="57"/>
      <c r="H143" s="57"/>
      <c r="I143" s="153"/>
      <c r="J143" s="57"/>
      <c r="K143" s="57"/>
      <c r="L143" s="55"/>
      <c r="M143" s="72"/>
      <c r="N143" s="36"/>
      <c r="O143" s="36"/>
      <c r="P143" s="36"/>
      <c r="Q143" s="36"/>
      <c r="R143" s="36"/>
      <c r="S143" s="36"/>
      <c r="T143" s="73"/>
      <c r="AT143" s="18" t="s">
        <v>204</v>
      </c>
      <c r="AU143" s="18" t="s">
        <v>81</v>
      </c>
    </row>
    <row r="144" spans="2:65" s="11" customFormat="1" ht="27" x14ac:dyDescent="0.3">
      <c r="B144" s="205"/>
      <c r="C144" s="206"/>
      <c r="D144" s="197" t="s">
        <v>206</v>
      </c>
      <c r="E144" s="207" t="s">
        <v>20</v>
      </c>
      <c r="F144" s="208" t="s">
        <v>266</v>
      </c>
      <c r="G144" s="206"/>
      <c r="H144" s="209" t="s">
        <v>20</v>
      </c>
      <c r="I144" s="210"/>
      <c r="J144" s="206"/>
      <c r="K144" s="206"/>
      <c r="L144" s="211"/>
      <c r="M144" s="212"/>
      <c r="N144" s="213"/>
      <c r="O144" s="213"/>
      <c r="P144" s="213"/>
      <c r="Q144" s="213"/>
      <c r="R144" s="213"/>
      <c r="S144" s="213"/>
      <c r="T144" s="214"/>
      <c r="AT144" s="215" t="s">
        <v>206</v>
      </c>
      <c r="AU144" s="215" t="s">
        <v>81</v>
      </c>
      <c r="AV144" s="11" t="s">
        <v>22</v>
      </c>
      <c r="AW144" s="11" t="s">
        <v>37</v>
      </c>
      <c r="AX144" s="11" t="s">
        <v>73</v>
      </c>
      <c r="AY144" s="215" t="s">
        <v>117</v>
      </c>
    </row>
    <row r="145" spans="2:65" s="11" customFormat="1" ht="13.5" x14ac:dyDescent="0.3">
      <c r="B145" s="205"/>
      <c r="C145" s="206"/>
      <c r="D145" s="197" t="s">
        <v>206</v>
      </c>
      <c r="E145" s="207" t="s">
        <v>20</v>
      </c>
      <c r="F145" s="208" t="s">
        <v>267</v>
      </c>
      <c r="G145" s="206"/>
      <c r="H145" s="209" t="s">
        <v>20</v>
      </c>
      <c r="I145" s="210"/>
      <c r="J145" s="206"/>
      <c r="K145" s="206"/>
      <c r="L145" s="211"/>
      <c r="M145" s="212"/>
      <c r="N145" s="213"/>
      <c r="O145" s="213"/>
      <c r="P145" s="213"/>
      <c r="Q145" s="213"/>
      <c r="R145" s="213"/>
      <c r="S145" s="213"/>
      <c r="T145" s="214"/>
      <c r="AT145" s="215" t="s">
        <v>206</v>
      </c>
      <c r="AU145" s="215" t="s">
        <v>81</v>
      </c>
      <c r="AV145" s="11" t="s">
        <v>22</v>
      </c>
      <c r="AW145" s="11" t="s">
        <v>37</v>
      </c>
      <c r="AX145" s="11" t="s">
        <v>73</v>
      </c>
      <c r="AY145" s="215" t="s">
        <v>117</v>
      </c>
    </row>
    <row r="146" spans="2:65" s="11" customFormat="1" ht="13.5" x14ac:dyDescent="0.3">
      <c r="B146" s="205"/>
      <c r="C146" s="206"/>
      <c r="D146" s="197" t="s">
        <v>206</v>
      </c>
      <c r="E146" s="207" t="s">
        <v>20</v>
      </c>
      <c r="F146" s="208" t="s">
        <v>227</v>
      </c>
      <c r="G146" s="206"/>
      <c r="H146" s="209" t="s">
        <v>20</v>
      </c>
      <c r="I146" s="210"/>
      <c r="J146" s="206"/>
      <c r="K146" s="206"/>
      <c r="L146" s="211"/>
      <c r="M146" s="212"/>
      <c r="N146" s="213"/>
      <c r="O146" s="213"/>
      <c r="P146" s="213"/>
      <c r="Q146" s="213"/>
      <c r="R146" s="213"/>
      <c r="S146" s="213"/>
      <c r="T146" s="214"/>
      <c r="AT146" s="215" t="s">
        <v>206</v>
      </c>
      <c r="AU146" s="215" t="s">
        <v>81</v>
      </c>
      <c r="AV146" s="11" t="s">
        <v>22</v>
      </c>
      <c r="AW146" s="11" t="s">
        <v>37</v>
      </c>
      <c r="AX146" s="11" t="s">
        <v>73</v>
      </c>
      <c r="AY146" s="215" t="s">
        <v>117</v>
      </c>
    </row>
    <row r="147" spans="2:65" s="11" customFormat="1" ht="13.5" x14ac:dyDescent="0.3">
      <c r="B147" s="205"/>
      <c r="C147" s="206"/>
      <c r="D147" s="197" t="s">
        <v>206</v>
      </c>
      <c r="E147" s="207" t="s">
        <v>20</v>
      </c>
      <c r="F147" s="208" t="s">
        <v>228</v>
      </c>
      <c r="G147" s="206"/>
      <c r="H147" s="209" t="s">
        <v>20</v>
      </c>
      <c r="I147" s="210"/>
      <c r="J147" s="206"/>
      <c r="K147" s="206"/>
      <c r="L147" s="211"/>
      <c r="M147" s="212"/>
      <c r="N147" s="213"/>
      <c r="O147" s="213"/>
      <c r="P147" s="213"/>
      <c r="Q147" s="213"/>
      <c r="R147" s="213"/>
      <c r="S147" s="213"/>
      <c r="T147" s="214"/>
      <c r="AT147" s="215" t="s">
        <v>206</v>
      </c>
      <c r="AU147" s="215" t="s">
        <v>81</v>
      </c>
      <c r="AV147" s="11" t="s">
        <v>22</v>
      </c>
      <c r="AW147" s="11" t="s">
        <v>37</v>
      </c>
      <c r="AX147" s="11" t="s">
        <v>73</v>
      </c>
      <c r="AY147" s="215" t="s">
        <v>117</v>
      </c>
    </row>
    <row r="148" spans="2:65" s="12" customFormat="1" ht="13.5" x14ac:dyDescent="0.3">
      <c r="B148" s="216"/>
      <c r="C148" s="217"/>
      <c r="D148" s="197" t="s">
        <v>206</v>
      </c>
      <c r="E148" s="218" t="s">
        <v>20</v>
      </c>
      <c r="F148" s="219" t="s">
        <v>229</v>
      </c>
      <c r="G148" s="217"/>
      <c r="H148" s="220">
        <v>82</v>
      </c>
      <c r="I148" s="221"/>
      <c r="J148" s="217"/>
      <c r="K148" s="217"/>
      <c r="L148" s="222"/>
      <c r="M148" s="223"/>
      <c r="N148" s="224"/>
      <c r="O148" s="224"/>
      <c r="P148" s="224"/>
      <c r="Q148" s="224"/>
      <c r="R148" s="224"/>
      <c r="S148" s="224"/>
      <c r="T148" s="225"/>
      <c r="AT148" s="226" t="s">
        <v>206</v>
      </c>
      <c r="AU148" s="226" t="s">
        <v>81</v>
      </c>
      <c r="AV148" s="12" t="s">
        <v>81</v>
      </c>
      <c r="AW148" s="12" t="s">
        <v>37</v>
      </c>
      <c r="AX148" s="12" t="s">
        <v>73</v>
      </c>
      <c r="AY148" s="226" t="s">
        <v>117</v>
      </c>
    </row>
    <row r="149" spans="2:65" s="11" customFormat="1" ht="13.5" x14ac:dyDescent="0.3">
      <c r="B149" s="205"/>
      <c r="C149" s="206"/>
      <c r="D149" s="197" t="s">
        <v>206</v>
      </c>
      <c r="E149" s="207" t="s">
        <v>20</v>
      </c>
      <c r="F149" s="208" t="s">
        <v>236</v>
      </c>
      <c r="G149" s="206"/>
      <c r="H149" s="209" t="s">
        <v>20</v>
      </c>
      <c r="I149" s="210"/>
      <c r="J149" s="206"/>
      <c r="K149" s="206"/>
      <c r="L149" s="211"/>
      <c r="M149" s="212"/>
      <c r="N149" s="213"/>
      <c r="O149" s="213"/>
      <c r="P149" s="213"/>
      <c r="Q149" s="213"/>
      <c r="R149" s="213"/>
      <c r="S149" s="213"/>
      <c r="T149" s="214"/>
      <c r="AT149" s="215" t="s">
        <v>206</v>
      </c>
      <c r="AU149" s="215" t="s">
        <v>81</v>
      </c>
      <c r="AV149" s="11" t="s">
        <v>22</v>
      </c>
      <c r="AW149" s="11" t="s">
        <v>37</v>
      </c>
      <c r="AX149" s="11" t="s">
        <v>73</v>
      </c>
      <c r="AY149" s="215" t="s">
        <v>117</v>
      </c>
    </row>
    <row r="150" spans="2:65" s="12" customFormat="1" ht="13.5" x14ac:dyDescent="0.3">
      <c r="B150" s="216"/>
      <c r="C150" s="217"/>
      <c r="D150" s="197" t="s">
        <v>206</v>
      </c>
      <c r="E150" s="218" t="s">
        <v>20</v>
      </c>
      <c r="F150" s="219" t="s">
        <v>237</v>
      </c>
      <c r="G150" s="217"/>
      <c r="H150" s="220">
        <v>492</v>
      </c>
      <c r="I150" s="221"/>
      <c r="J150" s="217"/>
      <c r="K150" s="217"/>
      <c r="L150" s="222"/>
      <c r="M150" s="223"/>
      <c r="N150" s="224"/>
      <c r="O150" s="224"/>
      <c r="P150" s="224"/>
      <c r="Q150" s="224"/>
      <c r="R150" s="224"/>
      <c r="S150" s="224"/>
      <c r="T150" s="225"/>
      <c r="AT150" s="226" t="s">
        <v>206</v>
      </c>
      <c r="AU150" s="226" t="s">
        <v>81</v>
      </c>
      <c r="AV150" s="12" t="s">
        <v>81</v>
      </c>
      <c r="AW150" s="12" t="s">
        <v>37</v>
      </c>
      <c r="AX150" s="12" t="s">
        <v>73</v>
      </c>
      <c r="AY150" s="226" t="s">
        <v>117</v>
      </c>
    </row>
    <row r="151" spans="2:65" s="11" customFormat="1" ht="13.5" x14ac:dyDescent="0.3">
      <c r="B151" s="205"/>
      <c r="C151" s="206"/>
      <c r="D151" s="197" t="s">
        <v>206</v>
      </c>
      <c r="E151" s="207" t="s">
        <v>20</v>
      </c>
      <c r="F151" s="208" t="s">
        <v>243</v>
      </c>
      <c r="G151" s="206"/>
      <c r="H151" s="209" t="s">
        <v>20</v>
      </c>
      <c r="I151" s="210"/>
      <c r="J151" s="206"/>
      <c r="K151" s="206"/>
      <c r="L151" s="211"/>
      <c r="M151" s="212"/>
      <c r="N151" s="213"/>
      <c r="O151" s="213"/>
      <c r="P151" s="213"/>
      <c r="Q151" s="213"/>
      <c r="R151" s="213"/>
      <c r="S151" s="213"/>
      <c r="T151" s="214"/>
      <c r="AT151" s="215" t="s">
        <v>206</v>
      </c>
      <c r="AU151" s="215" t="s">
        <v>81</v>
      </c>
      <c r="AV151" s="11" t="s">
        <v>22</v>
      </c>
      <c r="AW151" s="11" t="s">
        <v>37</v>
      </c>
      <c r="AX151" s="11" t="s">
        <v>73</v>
      </c>
      <c r="AY151" s="215" t="s">
        <v>117</v>
      </c>
    </row>
    <row r="152" spans="2:65" s="12" customFormat="1" ht="13.5" x14ac:dyDescent="0.3">
      <c r="B152" s="216"/>
      <c r="C152" s="217"/>
      <c r="D152" s="197" t="s">
        <v>206</v>
      </c>
      <c r="E152" s="218" t="s">
        <v>20</v>
      </c>
      <c r="F152" s="219" t="s">
        <v>244</v>
      </c>
      <c r="G152" s="217"/>
      <c r="H152" s="220">
        <v>400</v>
      </c>
      <c r="I152" s="221"/>
      <c r="J152" s="217"/>
      <c r="K152" s="217"/>
      <c r="L152" s="222"/>
      <c r="M152" s="223"/>
      <c r="N152" s="224"/>
      <c r="O152" s="224"/>
      <c r="P152" s="224"/>
      <c r="Q152" s="224"/>
      <c r="R152" s="224"/>
      <c r="S152" s="224"/>
      <c r="T152" s="225"/>
      <c r="AT152" s="226" t="s">
        <v>206</v>
      </c>
      <c r="AU152" s="226" t="s">
        <v>81</v>
      </c>
      <c r="AV152" s="12" t="s">
        <v>81</v>
      </c>
      <c r="AW152" s="12" t="s">
        <v>37</v>
      </c>
      <c r="AX152" s="12" t="s">
        <v>73</v>
      </c>
      <c r="AY152" s="226" t="s">
        <v>117</v>
      </c>
    </row>
    <row r="153" spans="2:65" s="11" customFormat="1" ht="13.5" x14ac:dyDescent="0.3">
      <c r="B153" s="205"/>
      <c r="C153" s="206"/>
      <c r="D153" s="197" t="s">
        <v>206</v>
      </c>
      <c r="E153" s="207" t="s">
        <v>20</v>
      </c>
      <c r="F153" s="208" t="s">
        <v>268</v>
      </c>
      <c r="G153" s="206"/>
      <c r="H153" s="209" t="s">
        <v>20</v>
      </c>
      <c r="I153" s="210"/>
      <c r="J153" s="206"/>
      <c r="K153" s="206"/>
      <c r="L153" s="211"/>
      <c r="M153" s="212"/>
      <c r="N153" s="213"/>
      <c r="O153" s="213"/>
      <c r="P153" s="213"/>
      <c r="Q153" s="213"/>
      <c r="R153" s="213"/>
      <c r="S153" s="213"/>
      <c r="T153" s="214"/>
      <c r="AT153" s="215" t="s">
        <v>206</v>
      </c>
      <c r="AU153" s="215" t="s">
        <v>81</v>
      </c>
      <c r="AV153" s="11" t="s">
        <v>22</v>
      </c>
      <c r="AW153" s="11" t="s">
        <v>37</v>
      </c>
      <c r="AX153" s="11" t="s">
        <v>73</v>
      </c>
      <c r="AY153" s="215" t="s">
        <v>117</v>
      </c>
    </row>
    <row r="154" spans="2:65" s="12" customFormat="1" ht="13.5" x14ac:dyDescent="0.3">
      <c r="B154" s="216"/>
      <c r="C154" s="217"/>
      <c r="D154" s="197" t="s">
        <v>206</v>
      </c>
      <c r="E154" s="218" t="s">
        <v>20</v>
      </c>
      <c r="F154" s="219" t="s">
        <v>246</v>
      </c>
      <c r="G154" s="217"/>
      <c r="H154" s="220">
        <v>240.6</v>
      </c>
      <c r="I154" s="221"/>
      <c r="J154" s="217"/>
      <c r="K154" s="217"/>
      <c r="L154" s="222"/>
      <c r="M154" s="223"/>
      <c r="N154" s="224"/>
      <c r="O154" s="224"/>
      <c r="P154" s="224"/>
      <c r="Q154" s="224"/>
      <c r="R154" s="224"/>
      <c r="S154" s="224"/>
      <c r="T154" s="225"/>
      <c r="AT154" s="226" t="s">
        <v>206</v>
      </c>
      <c r="AU154" s="226" t="s">
        <v>81</v>
      </c>
      <c r="AV154" s="12" t="s">
        <v>81</v>
      </c>
      <c r="AW154" s="12" t="s">
        <v>37</v>
      </c>
      <c r="AX154" s="12" t="s">
        <v>73</v>
      </c>
      <c r="AY154" s="226" t="s">
        <v>117</v>
      </c>
    </row>
    <row r="155" spans="2:65" s="11" customFormat="1" ht="27" x14ac:dyDescent="0.3">
      <c r="B155" s="205"/>
      <c r="C155" s="206"/>
      <c r="D155" s="197" t="s">
        <v>206</v>
      </c>
      <c r="E155" s="207" t="s">
        <v>20</v>
      </c>
      <c r="F155" s="208" t="s">
        <v>247</v>
      </c>
      <c r="G155" s="206"/>
      <c r="H155" s="209" t="s">
        <v>20</v>
      </c>
      <c r="I155" s="210"/>
      <c r="J155" s="206"/>
      <c r="K155" s="206"/>
      <c r="L155" s="211"/>
      <c r="M155" s="212"/>
      <c r="N155" s="213"/>
      <c r="O155" s="213"/>
      <c r="P155" s="213"/>
      <c r="Q155" s="213"/>
      <c r="R155" s="213"/>
      <c r="S155" s="213"/>
      <c r="T155" s="214"/>
      <c r="AT155" s="215" t="s">
        <v>206</v>
      </c>
      <c r="AU155" s="215" t="s">
        <v>81</v>
      </c>
      <c r="AV155" s="11" t="s">
        <v>22</v>
      </c>
      <c r="AW155" s="11" t="s">
        <v>37</v>
      </c>
      <c r="AX155" s="11" t="s">
        <v>73</v>
      </c>
      <c r="AY155" s="215" t="s">
        <v>117</v>
      </c>
    </row>
    <row r="156" spans="2:65" s="12" customFormat="1" ht="13.5" x14ac:dyDescent="0.3">
      <c r="B156" s="216"/>
      <c r="C156" s="217"/>
      <c r="D156" s="197" t="s">
        <v>206</v>
      </c>
      <c r="E156" s="218" t="s">
        <v>20</v>
      </c>
      <c r="F156" s="219" t="s">
        <v>248</v>
      </c>
      <c r="G156" s="217"/>
      <c r="H156" s="220">
        <v>955.2</v>
      </c>
      <c r="I156" s="221"/>
      <c r="J156" s="217"/>
      <c r="K156" s="217"/>
      <c r="L156" s="222"/>
      <c r="M156" s="223"/>
      <c r="N156" s="224"/>
      <c r="O156" s="224"/>
      <c r="P156" s="224"/>
      <c r="Q156" s="224"/>
      <c r="R156" s="224"/>
      <c r="S156" s="224"/>
      <c r="T156" s="225"/>
      <c r="AT156" s="226" t="s">
        <v>206</v>
      </c>
      <c r="AU156" s="226" t="s">
        <v>81</v>
      </c>
      <c r="AV156" s="12" t="s">
        <v>81</v>
      </c>
      <c r="AW156" s="12" t="s">
        <v>37</v>
      </c>
      <c r="AX156" s="12" t="s">
        <v>73</v>
      </c>
      <c r="AY156" s="226" t="s">
        <v>117</v>
      </c>
    </row>
    <row r="157" spans="2:65" s="13" customFormat="1" ht="13.5" x14ac:dyDescent="0.3">
      <c r="B157" s="230"/>
      <c r="C157" s="231"/>
      <c r="D157" s="195" t="s">
        <v>206</v>
      </c>
      <c r="E157" s="232" t="s">
        <v>20</v>
      </c>
      <c r="F157" s="233" t="s">
        <v>220</v>
      </c>
      <c r="G157" s="231"/>
      <c r="H157" s="234">
        <v>2169.8000000000002</v>
      </c>
      <c r="I157" s="235"/>
      <c r="J157" s="231"/>
      <c r="K157" s="231"/>
      <c r="L157" s="236"/>
      <c r="M157" s="237"/>
      <c r="N157" s="238"/>
      <c r="O157" s="238"/>
      <c r="P157" s="238"/>
      <c r="Q157" s="238"/>
      <c r="R157" s="238"/>
      <c r="S157" s="238"/>
      <c r="T157" s="239"/>
      <c r="AT157" s="240" t="s">
        <v>206</v>
      </c>
      <c r="AU157" s="240" t="s">
        <v>81</v>
      </c>
      <c r="AV157" s="13" t="s">
        <v>116</v>
      </c>
      <c r="AW157" s="13" t="s">
        <v>37</v>
      </c>
      <c r="AX157" s="13" t="s">
        <v>22</v>
      </c>
      <c r="AY157" s="240" t="s">
        <v>117</v>
      </c>
    </row>
    <row r="158" spans="2:65" s="1" customFormat="1" ht="31.5" customHeight="1" x14ac:dyDescent="0.3">
      <c r="B158" s="35"/>
      <c r="C158" s="183" t="s">
        <v>269</v>
      </c>
      <c r="D158" s="183" t="s">
        <v>119</v>
      </c>
      <c r="E158" s="184" t="s">
        <v>270</v>
      </c>
      <c r="F158" s="185" t="s">
        <v>271</v>
      </c>
      <c r="G158" s="186" t="s">
        <v>224</v>
      </c>
      <c r="H158" s="187">
        <v>13014</v>
      </c>
      <c r="I158" s="188"/>
      <c r="J158" s="189">
        <f>ROUND(I158*H158,2)</f>
        <v>0</v>
      </c>
      <c r="K158" s="185" t="s">
        <v>201</v>
      </c>
      <c r="L158" s="55"/>
      <c r="M158" s="190" t="s">
        <v>20</v>
      </c>
      <c r="N158" s="191" t="s">
        <v>44</v>
      </c>
      <c r="O158" s="36"/>
      <c r="P158" s="192">
        <f>O158*H158</f>
        <v>0</v>
      </c>
      <c r="Q158" s="192">
        <v>0</v>
      </c>
      <c r="R158" s="192">
        <f>Q158*H158</f>
        <v>0</v>
      </c>
      <c r="S158" s="192">
        <v>0</v>
      </c>
      <c r="T158" s="193">
        <f>S158*H158</f>
        <v>0</v>
      </c>
      <c r="AR158" s="18" t="s">
        <v>116</v>
      </c>
      <c r="AT158" s="18" t="s">
        <v>119</v>
      </c>
      <c r="AU158" s="18" t="s">
        <v>81</v>
      </c>
      <c r="AY158" s="18" t="s">
        <v>117</v>
      </c>
      <c r="BE158" s="194">
        <f>IF(N158="základní",J158,0)</f>
        <v>0</v>
      </c>
      <c r="BF158" s="194">
        <f>IF(N158="snížená",J158,0)</f>
        <v>0</v>
      </c>
      <c r="BG158" s="194">
        <f>IF(N158="zákl. přenesená",J158,0)</f>
        <v>0</v>
      </c>
      <c r="BH158" s="194">
        <f>IF(N158="sníž. přenesená",J158,0)</f>
        <v>0</v>
      </c>
      <c r="BI158" s="194">
        <f>IF(N158="nulová",J158,0)</f>
        <v>0</v>
      </c>
      <c r="BJ158" s="18" t="s">
        <v>22</v>
      </c>
      <c r="BK158" s="194">
        <f>ROUND(I158*H158,2)</f>
        <v>0</v>
      </c>
      <c r="BL158" s="18" t="s">
        <v>116</v>
      </c>
      <c r="BM158" s="18" t="s">
        <v>272</v>
      </c>
    </row>
    <row r="159" spans="2:65" s="1" customFormat="1" ht="40.5" x14ac:dyDescent="0.3">
      <c r="B159" s="35"/>
      <c r="C159" s="57"/>
      <c r="D159" s="197" t="s">
        <v>124</v>
      </c>
      <c r="E159" s="57"/>
      <c r="F159" s="198" t="s">
        <v>273</v>
      </c>
      <c r="G159" s="57"/>
      <c r="H159" s="57"/>
      <c r="I159" s="153"/>
      <c r="J159" s="57"/>
      <c r="K159" s="57"/>
      <c r="L159" s="55"/>
      <c r="M159" s="72"/>
      <c r="N159" s="36"/>
      <c r="O159" s="36"/>
      <c r="P159" s="36"/>
      <c r="Q159" s="36"/>
      <c r="R159" s="36"/>
      <c r="S159" s="36"/>
      <c r="T159" s="73"/>
      <c r="AT159" s="18" t="s">
        <v>124</v>
      </c>
      <c r="AU159" s="18" t="s">
        <v>81</v>
      </c>
    </row>
    <row r="160" spans="2:65" s="1" customFormat="1" ht="189" x14ac:dyDescent="0.3">
      <c r="B160" s="35"/>
      <c r="C160" s="57"/>
      <c r="D160" s="197" t="s">
        <v>204</v>
      </c>
      <c r="E160" s="57"/>
      <c r="F160" s="200" t="s">
        <v>255</v>
      </c>
      <c r="G160" s="57"/>
      <c r="H160" s="57"/>
      <c r="I160" s="153"/>
      <c r="J160" s="57"/>
      <c r="K160" s="57"/>
      <c r="L160" s="55"/>
      <c r="M160" s="72"/>
      <c r="N160" s="36"/>
      <c r="O160" s="36"/>
      <c r="P160" s="36"/>
      <c r="Q160" s="36"/>
      <c r="R160" s="36"/>
      <c r="S160" s="36"/>
      <c r="T160" s="73"/>
      <c r="AT160" s="18" t="s">
        <v>204</v>
      </c>
      <c r="AU160" s="18" t="s">
        <v>81</v>
      </c>
    </row>
    <row r="161" spans="2:51" s="11" customFormat="1" ht="27" x14ac:dyDescent="0.3">
      <c r="B161" s="205"/>
      <c r="C161" s="206"/>
      <c r="D161" s="197" t="s">
        <v>206</v>
      </c>
      <c r="E161" s="207" t="s">
        <v>20</v>
      </c>
      <c r="F161" s="208" t="s">
        <v>274</v>
      </c>
      <c r="G161" s="206"/>
      <c r="H161" s="209" t="s">
        <v>20</v>
      </c>
      <c r="I161" s="210"/>
      <c r="J161" s="206"/>
      <c r="K161" s="206"/>
      <c r="L161" s="211"/>
      <c r="M161" s="212"/>
      <c r="N161" s="213"/>
      <c r="O161" s="213"/>
      <c r="P161" s="213"/>
      <c r="Q161" s="213"/>
      <c r="R161" s="213"/>
      <c r="S161" s="213"/>
      <c r="T161" s="214"/>
      <c r="AT161" s="215" t="s">
        <v>206</v>
      </c>
      <c r="AU161" s="215" t="s">
        <v>81</v>
      </c>
      <c r="AV161" s="11" t="s">
        <v>22</v>
      </c>
      <c r="AW161" s="11" t="s">
        <v>37</v>
      </c>
      <c r="AX161" s="11" t="s">
        <v>73</v>
      </c>
      <c r="AY161" s="215" t="s">
        <v>117</v>
      </c>
    </row>
    <row r="162" spans="2:51" s="11" customFormat="1" ht="13.5" x14ac:dyDescent="0.3">
      <c r="B162" s="205"/>
      <c r="C162" s="206"/>
      <c r="D162" s="197" t="s">
        <v>206</v>
      </c>
      <c r="E162" s="207" t="s">
        <v>20</v>
      </c>
      <c r="F162" s="208" t="s">
        <v>267</v>
      </c>
      <c r="G162" s="206"/>
      <c r="H162" s="209" t="s">
        <v>20</v>
      </c>
      <c r="I162" s="210"/>
      <c r="J162" s="206"/>
      <c r="K162" s="206"/>
      <c r="L162" s="211"/>
      <c r="M162" s="212"/>
      <c r="N162" s="213"/>
      <c r="O162" s="213"/>
      <c r="P162" s="213"/>
      <c r="Q162" s="213"/>
      <c r="R162" s="213"/>
      <c r="S162" s="213"/>
      <c r="T162" s="214"/>
      <c r="AT162" s="215" t="s">
        <v>206</v>
      </c>
      <c r="AU162" s="215" t="s">
        <v>81</v>
      </c>
      <c r="AV162" s="11" t="s">
        <v>22</v>
      </c>
      <c r="AW162" s="11" t="s">
        <v>37</v>
      </c>
      <c r="AX162" s="11" t="s">
        <v>73</v>
      </c>
      <c r="AY162" s="215" t="s">
        <v>117</v>
      </c>
    </row>
    <row r="163" spans="2:51" s="11" customFormat="1" ht="13.5" x14ac:dyDescent="0.3">
      <c r="B163" s="205"/>
      <c r="C163" s="206"/>
      <c r="D163" s="197" t="s">
        <v>206</v>
      </c>
      <c r="E163" s="207" t="s">
        <v>20</v>
      </c>
      <c r="F163" s="208" t="s">
        <v>227</v>
      </c>
      <c r="G163" s="206"/>
      <c r="H163" s="209" t="s">
        <v>20</v>
      </c>
      <c r="I163" s="210"/>
      <c r="J163" s="206"/>
      <c r="K163" s="206"/>
      <c r="L163" s="211"/>
      <c r="M163" s="212"/>
      <c r="N163" s="213"/>
      <c r="O163" s="213"/>
      <c r="P163" s="213"/>
      <c r="Q163" s="213"/>
      <c r="R163" s="213"/>
      <c r="S163" s="213"/>
      <c r="T163" s="214"/>
      <c r="AT163" s="215" t="s">
        <v>206</v>
      </c>
      <c r="AU163" s="215" t="s">
        <v>81</v>
      </c>
      <c r="AV163" s="11" t="s">
        <v>22</v>
      </c>
      <c r="AW163" s="11" t="s">
        <v>37</v>
      </c>
      <c r="AX163" s="11" t="s">
        <v>73</v>
      </c>
      <c r="AY163" s="215" t="s">
        <v>117</v>
      </c>
    </row>
    <row r="164" spans="2:51" s="11" customFormat="1" ht="13.5" x14ac:dyDescent="0.3">
      <c r="B164" s="205"/>
      <c r="C164" s="206"/>
      <c r="D164" s="197" t="s">
        <v>206</v>
      </c>
      <c r="E164" s="207" t="s">
        <v>20</v>
      </c>
      <c r="F164" s="208" t="s">
        <v>228</v>
      </c>
      <c r="G164" s="206"/>
      <c r="H164" s="209" t="s">
        <v>20</v>
      </c>
      <c r="I164" s="210"/>
      <c r="J164" s="206"/>
      <c r="K164" s="206"/>
      <c r="L164" s="211"/>
      <c r="M164" s="212"/>
      <c r="N164" s="213"/>
      <c r="O164" s="213"/>
      <c r="P164" s="213"/>
      <c r="Q164" s="213"/>
      <c r="R164" s="213"/>
      <c r="S164" s="213"/>
      <c r="T164" s="214"/>
      <c r="AT164" s="215" t="s">
        <v>206</v>
      </c>
      <c r="AU164" s="215" t="s">
        <v>81</v>
      </c>
      <c r="AV164" s="11" t="s">
        <v>22</v>
      </c>
      <c r="AW164" s="11" t="s">
        <v>37</v>
      </c>
      <c r="AX164" s="11" t="s">
        <v>73</v>
      </c>
      <c r="AY164" s="215" t="s">
        <v>117</v>
      </c>
    </row>
    <row r="165" spans="2:51" s="12" customFormat="1" ht="13.5" x14ac:dyDescent="0.3">
      <c r="B165" s="216"/>
      <c r="C165" s="217"/>
      <c r="D165" s="197" t="s">
        <v>206</v>
      </c>
      <c r="E165" s="218" t="s">
        <v>20</v>
      </c>
      <c r="F165" s="219" t="s">
        <v>229</v>
      </c>
      <c r="G165" s="217"/>
      <c r="H165" s="220">
        <v>82</v>
      </c>
      <c r="I165" s="221"/>
      <c r="J165" s="217"/>
      <c r="K165" s="217"/>
      <c r="L165" s="222"/>
      <c r="M165" s="223"/>
      <c r="N165" s="224"/>
      <c r="O165" s="224"/>
      <c r="P165" s="224"/>
      <c r="Q165" s="224"/>
      <c r="R165" s="224"/>
      <c r="S165" s="224"/>
      <c r="T165" s="225"/>
      <c r="AT165" s="226" t="s">
        <v>206</v>
      </c>
      <c r="AU165" s="226" t="s">
        <v>81</v>
      </c>
      <c r="AV165" s="12" t="s">
        <v>81</v>
      </c>
      <c r="AW165" s="12" t="s">
        <v>37</v>
      </c>
      <c r="AX165" s="12" t="s">
        <v>73</v>
      </c>
      <c r="AY165" s="226" t="s">
        <v>117</v>
      </c>
    </row>
    <row r="166" spans="2:51" s="11" customFormat="1" ht="13.5" x14ac:dyDescent="0.3">
      <c r="B166" s="205"/>
      <c r="C166" s="206"/>
      <c r="D166" s="197" t="s">
        <v>206</v>
      </c>
      <c r="E166" s="207" t="s">
        <v>20</v>
      </c>
      <c r="F166" s="208" t="s">
        <v>236</v>
      </c>
      <c r="G166" s="206"/>
      <c r="H166" s="209" t="s">
        <v>20</v>
      </c>
      <c r="I166" s="210"/>
      <c r="J166" s="206"/>
      <c r="K166" s="206"/>
      <c r="L166" s="211"/>
      <c r="M166" s="212"/>
      <c r="N166" s="213"/>
      <c r="O166" s="213"/>
      <c r="P166" s="213"/>
      <c r="Q166" s="213"/>
      <c r="R166" s="213"/>
      <c r="S166" s="213"/>
      <c r="T166" s="214"/>
      <c r="AT166" s="215" t="s">
        <v>206</v>
      </c>
      <c r="AU166" s="215" t="s">
        <v>81</v>
      </c>
      <c r="AV166" s="11" t="s">
        <v>22</v>
      </c>
      <c r="AW166" s="11" t="s">
        <v>37</v>
      </c>
      <c r="AX166" s="11" t="s">
        <v>73</v>
      </c>
      <c r="AY166" s="215" t="s">
        <v>117</v>
      </c>
    </row>
    <row r="167" spans="2:51" s="12" customFormat="1" ht="13.5" x14ac:dyDescent="0.3">
      <c r="B167" s="216"/>
      <c r="C167" s="217"/>
      <c r="D167" s="197" t="s">
        <v>206</v>
      </c>
      <c r="E167" s="218" t="s">
        <v>20</v>
      </c>
      <c r="F167" s="219" t="s">
        <v>237</v>
      </c>
      <c r="G167" s="217"/>
      <c r="H167" s="220">
        <v>492</v>
      </c>
      <c r="I167" s="221"/>
      <c r="J167" s="217"/>
      <c r="K167" s="217"/>
      <c r="L167" s="222"/>
      <c r="M167" s="223"/>
      <c r="N167" s="224"/>
      <c r="O167" s="224"/>
      <c r="P167" s="224"/>
      <c r="Q167" s="224"/>
      <c r="R167" s="224"/>
      <c r="S167" s="224"/>
      <c r="T167" s="225"/>
      <c r="AT167" s="226" t="s">
        <v>206</v>
      </c>
      <c r="AU167" s="226" t="s">
        <v>81</v>
      </c>
      <c r="AV167" s="12" t="s">
        <v>81</v>
      </c>
      <c r="AW167" s="12" t="s">
        <v>37</v>
      </c>
      <c r="AX167" s="12" t="s">
        <v>73</v>
      </c>
      <c r="AY167" s="226" t="s">
        <v>117</v>
      </c>
    </row>
    <row r="168" spans="2:51" s="11" customFormat="1" ht="13.5" x14ac:dyDescent="0.3">
      <c r="B168" s="205"/>
      <c r="C168" s="206"/>
      <c r="D168" s="197" t="s">
        <v>206</v>
      </c>
      <c r="E168" s="207" t="s">
        <v>20</v>
      </c>
      <c r="F168" s="208" t="s">
        <v>243</v>
      </c>
      <c r="G168" s="206"/>
      <c r="H168" s="209" t="s">
        <v>20</v>
      </c>
      <c r="I168" s="210"/>
      <c r="J168" s="206"/>
      <c r="K168" s="206"/>
      <c r="L168" s="211"/>
      <c r="M168" s="212"/>
      <c r="N168" s="213"/>
      <c r="O168" s="213"/>
      <c r="P168" s="213"/>
      <c r="Q168" s="213"/>
      <c r="R168" s="213"/>
      <c r="S168" s="213"/>
      <c r="T168" s="214"/>
      <c r="AT168" s="215" t="s">
        <v>206</v>
      </c>
      <c r="AU168" s="215" t="s">
        <v>81</v>
      </c>
      <c r="AV168" s="11" t="s">
        <v>22</v>
      </c>
      <c r="AW168" s="11" t="s">
        <v>37</v>
      </c>
      <c r="AX168" s="11" t="s">
        <v>73</v>
      </c>
      <c r="AY168" s="215" t="s">
        <v>117</v>
      </c>
    </row>
    <row r="169" spans="2:51" s="12" customFormat="1" ht="13.5" x14ac:dyDescent="0.3">
      <c r="B169" s="216"/>
      <c r="C169" s="217"/>
      <c r="D169" s="197" t="s">
        <v>206</v>
      </c>
      <c r="E169" s="218" t="s">
        <v>20</v>
      </c>
      <c r="F169" s="219" t="s">
        <v>244</v>
      </c>
      <c r="G169" s="217"/>
      <c r="H169" s="220">
        <v>400</v>
      </c>
      <c r="I169" s="221"/>
      <c r="J169" s="217"/>
      <c r="K169" s="217"/>
      <c r="L169" s="222"/>
      <c r="M169" s="223"/>
      <c r="N169" s="224"/>
      <c r="O169" s="224"/>
      <c r="P169" s="224"/>
      <c r="Q169" s="224"/>
      <c r="R169" s="224"/>
      <c r="S169" s="224"/>
      <c r="T169" s="225"/>
      <c r="AT169" s="226" t="s">
        <v>206</v>
      </c>
      <c r="AU169" s="226" t="s">
        <v>81</v>
      </c>
      <c r="AV169" s="12" t="s">
        <v>81</v>
      </c>
      <c r="AW169" s="12" t="s">
        <v>37</v>
      </c>
      <c r="AX169" s="12" t="s">
        <v>73</v>
      </c>
      <c r="AY169" s="226" t="s">
        <v>117</v>
      </c>
    </row>
    <row r="170" spans="2:51" s="11" customFormat="1" ht="13.5" x14ac:dyDescent="0.3">
      <c r="B170" s="205"/>
      <c r="C170" s="206"/>
      <c r="D170" s="197" t="s">
        <v>206</v>
      </c>
      <c r="E170" s="207" t="s">
        <v>20</v>
      </c>
      <c r="F170" s="208" t="s">
        <v>268</v>
      </c>
      <c r="G170" s="206"/>
      <c r="H170" s="209" t="s">
        <v>20</v>
      </c>
      <c r="I170" s="210"/>
      <c r="J170" s="206"/>
      <c r="K170" s="206"/>
      <c r="L170" s="211"/>
      <c r="M170" s="212"/>
      <c r="N170" s="213"/>
      <c r="O170" s="213"/>
      <c r="P170" s="213"/>
      <c r="Q170" s="213"/>
      <c r="R170" s="213"/>
      <c r="S170" s="213"/>
      <c r="T170" s="214"/>
      <c r="AT170" s="215" t="s">
        <v>206</v>
      </c>
      <c r="AU170" s="215" t="s">
        <v>81</v>
      </c>
      <c r="AV170" s="11" t="s">
        <v>22</v>
      </c>
      <c r="AW170" s="11" t="s">
        <v>37</v>
      </c>
      <c r="AX170" s="11" t="s">
        <v>73</v>
      </c>
      <c r="AY170" s="215" t="s">
        <v>117</v>
      </c>
    </row>
    <row r="171" spans="2:51" s="12" customFormat="1" ht="13.5" x14ac:dyDescent="0.3">
      <c r="B171" s="216"/>
      <c r="C171" s="217"/>
      <c r="D171" s="197" t="s">
        <v>206</v>
      </c>
      <c r="E171" s="218" t="s">
        <v>20</v>
      </c>
      <c r="F171" s="219" t="s">
        <v>246</v>
      </c>
      <c r="G171" s="217"/>
      <c r="H171" s="220">
        <v>240.6</v>
      </c>
      <c r="I171" s="221"/>
      <c r="J171" s="217"/>
      <c r="K171" s="217"/>
      <c r="L171" s="222"/>
      <c r="M171" s="223"/>
      <c r="N171" s="224"/>
      <c r="O171" s="224"/>
      <c r="P171" s="224"/>
      <c r="Q171" s="224"/>
      <c r="R171" s="224"/>
      <c r="S171" s="224"/>
      <c r="T171" s="225"/>
      <c r="AT171" s="226" t="s">
        <v>206</v>
      </c>
      <c r="AU171" s="226" t="s">
        <v>81</v>
      </c>
      <c r="AV171" s="12" t="s">
        <v>81</v>
      </c>
      <c r="AW171" s="12" t="s">
        <v>37</v>
      </c>
      <c r="AX171" s="12" t="s">
        <v>73</v>
      </c>
      <c r="AY171" s="226" t="s">
        <v>117</v>
      </c>
    </row>
    <row r="172" spans="2:51" s="11" customFormat="1" ht="27" x14ac:dyDescent="0.3">
      <c r="B172" s="205"/>
      <c r="C172" s="206"/>
      <c r="D172" s="197" t="s">
        <v>206</v>
      </c>
      <c r="E172" s="207" t="s">
        <v>20</v>
      </c>
      <c r="F172" s="208" t="s">
        <v>247</v>
      </c>
      <c r="G172" s="206"/>
      <c r="H172" s="209" t="s">
        <v>20</v>
      </c>
      <c r="I172" s="210"/>
      <c r="J172" s="206"/>
      <c r="K172" s="206"/>
      <c r="L172" s="211"/>
      <c r="M172" s="212"/>
      <c r="N172" s="213"/>
      <c r="O172" s="213"/>
      <c r="P172" s="213"/>
      <c r="Q172" s="213"/>
      <c r="R172" s="213"/>
      <c r="S172" s="213"/>
      <c r="T172" s="214"/>
      <c r="AT172" s="215" t="s">
        <v>206</v>
      </c>
      <c r="AU172" s="215" t="s">
        <v>81</v>
      </c>
      <c r="AV172" s="11" t="s">
        <v>22</v>
      </c>
      <c r="AW172" s="11" t="s">
        <v>37</v>
      </c>
      <c r="AX172" s="11" t="s">
        <v>73</v>
      </c>
      <c r="AY172" s="215" t="s">
        <v>117</v>
      </c>
    </row>
    <row r="173" spans="2:51" s="12" customFormat="1" ht="13.5" x14ac:dyDescent="0.3">
      <c r="B173" s="216"/>
      <c r="C173" s="217"/>
      <c r="D173" s="197" t="s">
        <v>206</v>
      </c>
      <c r="E173" s="218" t="s">
        <v>20</v>
      </c>
      <c r="F173" s="219" t="s">
        <v>248</v>
      </c>
      <c r="G173" s="217"/>
      <c r="H173" s="220">
        <v>955.2</v>
      </c>
      <c r="I173" s="221"/>
      <c r="J173" s="217"/>
      <c r="K173" s="217"/>
      <c r="L173" s="222"/>
      <c r="M173" s="223"/>
      <c r="N173" s="224"/>
      <c r="O173" s="224"/>
      <c r="P173" s="224"/>
      <c r="Q173" s="224"/>
      <c r="R173" s="224"/>
      <c r="S173" s="224"/>
      <c r="T173" s="225"/>
      <c r="AT173" s="226" t="s">
        <v>206</v>
      </c>
      <c r="AU173" s="226" t="s">
        <v>81</v>
      </c>
      <c r="AV173" s="12" t="s">
        <v>81</v>
      </c>
      <c r="AW173" s="12" t="s">
        <v>37</v>
      </c>
      <c r="AX173" s="12" t="s">
        <v>73</v>
      </c>
      <c r="AY173" s="226" t="s">
        <v>117</v>
      </c>
    </row>
    <row r="174" spans="2:51" s="14" customFormat="1" ht="13.5" x14ac:dyDescent="0.3">
      <c r="B174" s="241"/>
      <c r="C174" s="242"/>
      <c r="D174" s="197" t="s">
        <v>206</v>
      </c>
      <c r="E174" s="243" t="s">
        <v>20</v>
      </c>
      <c r="F174" s="244" t="s">
        <v>275</v>
      </c>
      <c r="G174" s="242"/>
      <c r="H174" s="245">
        <v>2169.8000000000002</v>
      </c>
      <c r="I174" s="246"/>
      <c r="J174" s="242"/>
      <c r="K174" s="242"/>
      <c r="L174" s="247"/>
      <c r="M174" s="248"/>
      <c r="N174" s="249"/>
      <c r="O174" s="249"/>
      <c r="P174" s="249"/>
      <c r="Q174" s="249"/>
      <c r="R174" s="249"/>
      <c r="S174" s="249"/>
      <c r="T174" s="250"/>
      <c r="AT174" s="251" t="s">
        <v>206</v>
      </c>
      <c r="AU174" s="251" t="s">
        <v>81</v>
      </c>
      <c r="AV174" s="14" t="s">
        <v>132</v>
      </c>
      <c r="AW174" s="14" t="s">
        <v>37</v>
      </c>
      <c r="AX174" s="14" t="s">
        <v>73</v>
      </c>
      <c r="AY174" s="251" t="s">
        <v>117</v>
      </c>
    </row>
    <row r="175" spans="2:51" s="11" customFormat="1" ht="13.5" x14ac:dyDescent="0.3">
      <c r="B175" s="205"/>
      <c r="C175" s="206"/>
      <c r="D175" s="197" t="s">
        <v>206</v>
      </c>
      <c r="E175" s="207" t="s">
        <v>20</v>
      </c>
      <c r="F175" s="208" t="s">
        <v>276</v>
      </c>
      <c r="G175" s="206"/>
      <c r="H175" s="209" t="s">
        <v>20</v>
      </c>
      <c r="I175" s="210"/>
      <c r="J175" s="206"/>
      <c r="K175" s="206"/>
      <c r="L175" s="211"/>
      <c r="M175" s="212"/>
      <c r="N175" s="213"/>
      <c r="O175" s="213"/>
      <c r="P175" s="213"/>
      <c r="Q175" s="213"/>
      <c r="R175" s="213"/>
      <c r="S175" s="213"/>
      <c r="T175" s="214"/>
      <c r="AT175" s="215" t="s">
        <v>206</v>
      </c>
      <c r="AU175" s="215" t="s">
        <v>81</v>
      </c>
      <c r="AV175" s="11" t="s">
        <v>22</v>
      </c>
      <c r="AW175" s="11" t="s">
        <v>37</v>
      </c>
      <c r="AX175" s="11" t="s">
        <v>73</v>
      </c>
      <c r="AY175" s="215" t="s">
        <v>117</v>
      </c>
    </row>
    <row r="176" spans="2:51" s="12" customFormat="1" ht="13.5" x14ac:dyDescent="0.3">
      <c r="B176" s="216"/>
      <c r="C176" s="217"/>
      <c r="D176" s="195" t="s">
        <v>206</v>
      </c>
      <c r="E176" s="252" t="s">
        <v>20</v>
      </c>
      <c r="F176" s="253" t="s">
        <v>277</v>
      </c>
      <c r="G176" s="217"/>
      <c r="H176" s="254">
        <v>13014</v>
      </c>
      <c r="I176" s="221"/>
      <c r="J176" s="217"/>
      <c r="K176" s="217"/>
      <c r="L176" s="222"/>
      <c r="M176" s="223"/>
      <c r="N176" s="224"/>
      <c r="O176" s="224"/>
      <c r="P176" s="224"/>
      <c r="Q176" s="224"/>
      <c r="R176" s="224"/>
      <c r="S176" s="224"/>
      <c r="T176" s="225"/>
      <c r="AT176" s="226" t="s">
        <v>206</v>
      </c>
      <c r="AU176" s="226" t="s">
        <v>81</v>
      </c>
      <c r="AV176" s="12" t="s">
        <v>81</v>
      </c>
      <c r="AW176" s="12" t="s">
        <v>37</v>
      </c>
      <c r="AX176" s="12" t="s">
        <v>22</v>
      </c>
      <c r="AY176" s="226" t="s">
        <v>117</v>
      </c>
    </row>
    <row r="177" spans="2:65" s="1" customFormat="1" ht="22.5" customHeight="1" x14ac:dyDescent="0.3">
      <c r="B177" s="35"/>
      <c r="C177" s="183" t="s">
        <v>141</v>
      </c>
      <c r="D177" s="183" t="s">
        <v>119</v>
      </c>
      <c r="E177" s="184" t="s">
        <v>278</v>
      </c>
      <c r="F177" s="185" t="s">
        <v>279</v>
      </c>
      <c r="G177" s="186" t="s">
        <v>224</v>
      </c>
      <c r="H177" s="187">
        <v>138.65</v>
      </c>
      <c r="I177" s="188"/>
      <c r="J177" s="189">
        <f>ROUND(I177*H177,2)</f>
        <v>0</v>
      </c>
      <c r="K177" s="185" t="s">
        <v>201</v>
      </c>
      <c r="L177" s="55"/>
      <c r="M177" s="190" t="s">
        <v>20</v>
      </c>
      <c r="N177" s="191" t="s">
        <v>44</v>
      </c>
      <c r="O177" s="36"/>
      <c r="P177" s="192">
        <f>O177*H177</f>
        <v>0</v>
      </c>
      <c r="Q177" s="192">
        <v>0</v>
      </c>
      <c r="R177" s="192">
        <f>Q177*H177</f>
        <v>0</v>
      </c>
      <c r="S177" s="192">
        <v>0</v>
      </c>
      <c r="T177" s="193">
        <f>S177*H177</f>
        <v>0</v>
      </c>
      <c r="AR177" s="18" t="s">
        <v>116</v>
      </c>
      <c r="AT177" s="18" t="s">
        <v>119</v>
      </c>
      <c r="AU177" s="18" t="s">
        <v>81</v>
      </c>
      <c r="AY177" s="18" t="s">
        <v>117</v>
      </c>
      <c r="BE177" s="194">
        <f>IF(N177="základní",J177,0)</f>
        <v>0</v>
      </c>
      <c r="BF177" s="194">
        <f>IF(N177="snížená",J177,0)</f>
        <v>0</v>
      </c>
      <c r="BG177" s="194">
        <f>IF(N177="zákl. přenesená",J177,0)</f>
        <v>0</v>
      </c>
      <c r="BH177" s="194">
        <f>IF(N177="sníž. přenesená",J177,0)</f>
        <v>0</v>
      </c>
      <c r="BI177" s="194">
        <f>IF(N177="nulová",J177,0)</f>
        <v>0</v>
      </c>
      <c r="BJ177" s="18" t="s">
        <v>22</v>
      </c>
      <c r="BK177" s="194">
        <f>ROUND(I177*H177,2)</f>
        <v>0</v>
      </c>
      <c r="BL177" s="18" t="s">
        <v>116</v>
      </c>
      <c r="BM177" s="18" t="s">
        <v>280</v>
      </c>
    </row>
    <row r="178" spans="2:65" s="1" customFormat="1" ht="27" x14ac:dyDescent="0.3">
      <c r="B178" s="35"/>
      <c r="C178" s="57"/>
      <c r="D178" s="197" t="s">
        <v>124</v>
      </c>
      <c r="E178" s="57"/>
      <c r="F178" s="198" t="s">
        <v>281</v>
      </c>
      <c r="G178" s="57"/>
      <c r="H178" s="57"/>
      <c r="I178" s="153"/>
      <c r="J178" s="57"/>
      <c r="K178" s="57"/>
      <c r="L178" s="55"/>
      <c r="M178" s="72"/>
      <c r="N178" s="36"/>
      <c r="O178" s="36"/>
      <c r="P178" s="36"/>
      <c r="Q178" s="36"/>
      <c r="R178" s="36"/>
      <c r="S178" s="36"/>
      <c r="T178" s="73"/>
      <c r="AT178" s="18" t="s">
        <v>124</v>
      </c>
      <c r="AU178" s="18" t="s">
        <v>81</v>
      </c>
    </row>
    <row r="179" spans="2:65" s="1" customFormat="1" ht="409.5" x14ac:dyDescent="0.3">
      <c r="B179" s="35"/>
      <c r="C179" s="57"/>
      <c r="D179" s="197" t="s">
        <v>204</v>
      </c>
      <c r="E179" s="57"/>
      <c r="F179" s="200" t="s">
        <v>282</v>
      </c>
      <c r="G179" s="57"/>
      <c r="H179" s="57"/>
      <c r="I179" s="153"/>
      <c r="J179" s="57"/>
      <c r="K179" s="57"/>
      <c r="L179" s="55"/>
      <c r="M179" s="72"/>
      <c r="N179" s="36"/>
      <c r="O179" s="36"/>
      <c r="P179" s="36"/>
      <c r="Q179" s="36"/>
      <c r="R179" s="36"/>
      <c r="S179" s="36"/>
      <c r="T179" s="73"/>
      <c r="AT179" s="18" t="s">
        <v>204</v>
      </c>
      <c r="AU179" s="18" t="s">
        <v>81</v>
      </c>
    </row>
    <row r="180" spans="2:65" s="11" customFormat="1" ht="13.5" x14ac:dyDescent="0.3">
      <c r="B180" s="205"/>
      <c r="C180" s="206"/>
      <c r="D180" s="197" t="s">
        <v>206</v>
      </c>
      <c r="E180" s="207" t="s">
        <v>20</v>
      </c>
      <c r="F180" s="208" t="s">
        <v>257</v>
      </c>
      <c r="G180" s="206"/>
      <c r="H180" s="209" t="s">
        <v>20</v>
      </c>
      <c r="I180" s="210"/>
      <c r="J180" s="206"/>
      <c r="K180" s="206"/>
      <c r="L180" s="211"/>
      <c r="M180" s="212"/>
      <c r="N180" s="213"/>
      <c r="O180" s="213"/>
      <c r="P180" s="213"/>
      <c r="Q180" s="213"/>
      <c r="R180" s="213"/>
      <c r="S180" s="213"/>
      <c r="T180" s="214"/>
      <c r="AT180" s="215" t="s">
        <v>206</v>
      </c>
      <c r="AU180" s="215" t="s">
        <v>81</v>
      </c>
      <c r="AV180" s="11" t="s">
        <v>22</v>
      </c>
      <c r="AW180" s="11" t="s">
        <v>37</v>
      </c>
      <c r="AX180" s="11" t="s">
        <v>73</v>
      </c>
      <c r="AY180" s="215" t="s">
        <v>117</v>
      </c>
    </row>
    <row r="181" spans="2:65" s="12" customFormat="1" ht="13.5" x14ac:dyDescent="0.3">
      <c r="B181" s="216"/>
      <c r="C181" s="217"/>
      <c r="D181" s="197" t="s">
        <v>206</v>
      </c>
      <c r="E181" s="218" t="s">
        <v>20</v>
      </c>
      <c r="F181" s="219" t="s">
        <v>258</v>
      </c>
      <c r="G181" s="217"/>
      <c r="H181" s="220">
        <v>47.15</v>
      </c>
      <c r="I181" s="221"/>
      <c r="J181" s="217"/>
      <c r="K181" s="217"/>
      <c r="L181" s="222"/>
      <c r="M181" s="223"/>
      <c r="N181" s="224"/>
      <c r="O181" s="224"/>
      <c r="P181" s="224"/>
      <c r="Q181" s="224"/>
      <c r="R181" s="224"/>
      <c r="S181" s="224"/>
      <c r="T181" s="225"/>
      <c r="AT181" s="226" t="s">
        <v>206</v>
      </c>
      <c r="AU181" s="226" t="s">
        <v>81</v>
      </c>
      <c r="AV181" s="12" t="s">
        <v>81</v>
      </c>
      <c r="AW181" s="12" t="s">
        <v>37</v>
      </c>
      <c r="AX181" s="12" t="s">
        <v>73</v>
      </c>
      <c r="AY181" s="226" t="s">
        <v>117</v>
      </c>
    </row>
    <row r="182" spans="2:65" s="11" customFormat="1" ht="13.5" x14ac:dyDescent="0.3">
      <c r="B182" s="205"/>
      <c r="C182" s="206"/>
      <c r="D182" s="197" t="s">
        <v>206</v>
      </c>
      <c r="E182" s="207" t="s">
        <v>20</v>
      </c>
      <c r="F182" s="208" t="s">
        <v>283</v>
      </c>
      <c r="G182" s="206"/>
      <c r="H182" s="209" t="s">
        <v>20</v>
      </c>
      <c r="I182" s="210"/>
      <c r="J182" s="206"/>
      <c r="K182" s="206"/>
      <c r="L182" s="211"/>
      <c r="M182" s="212"/>
      <c r="N182" s="213"/>
      <c r="O182" s="213"/>
      <c r="P182" s="213"/>
      <c r="Q182" s="213"/>
      <c r="R182" s="213"/>
      <c r="S182" s="213"/>
      <c r="T182" s="214"/>
      <c r="AT182" s="215" t="s">
        <v>206</v>
      </c>
      <c r="AU182" s="215" t="s">
        <v>81</v>
      </c>
      <c r="AV182" s="11" t="s">
        <v>22</v>
      </c>
      <c r="AW182" s="11" t="s">
        <v>37</v>
      </c>
      <c r="AX182" s="11" t="s">
        <v>73</v>
      </c>
      <c r="AY182" s="215" t="s">
        <v>117</v>
      </c>
    </row>
    <row r="183" spans="2:65" s="12" customFormat="1" ht="13.5" x14ac:dyDescent="0.3">
      <c r="B183" s="216"/>
      <c r="C183" s="217"/>
      <c r="D183" s="197" t="s">
        <v>206</v>
      </c>
      <c r="E183" s="218" t="s">
        <v>20</v>
      </c>
      <c r="F183" s="219" t="s">
        <v>259</v>
      </c>
      <c r="G183" s="217"/>
      <c r="H183" s="220">
        <v>91.5</v>
      </c>
      <c r="I183" s="221"/>
      <c r="J183" s="217"/>
      <c r="K183" s="217"/>
      <c r="L183" s="222"/>
      <c r="M183" s="223"/>
      <c r="N183" s="224"/>
      <c r="O183" s="224"/>
      <c r="P183" s="224"/>
      <c r="Q183" s="224"/>
      <c r="R183" s="224"/>
      <c r="S183" s="224"/>
      <c r="T183" s="225"/>
      <c r="AT183" s="226" t="s">
        <v>206</v>
      </c>
      <c r="AU183" s="226" t="s">
        <v>81</v>
      </c>
      <c r="AV183" s="12" t="s">
        <v>81</v>
      </c>
      <c r="AW183" s="12" t="s">
        <v>37</v>
      </c>
      <c r="AX183" s="12" t="s">
        <v>73</v>
      </c>
      <c r="AY183" s="226" t="s">
        <v>117</v>
      </c>
    </row>
    <row r="184" spans="2:65" s="13" customFormat="1" ht="13.5" x14ac:dyDescent="0.3">
      <c r="B184" s="230"/>
      <c r="C184" s="231"/>
      <c r="D184" s="195" t="s">
        <v>206</v>
      </c>
      <c r="E184" s="232" t="s">
        <v>20</v>
      </c>
      <c r="F184" s="233" t="s">
        <v>220</v>
      </c>
      <c r="G184" s="231"/>
      <c r="H184" s="234">
        <v>138.65</v>
      </c>
      <c r="I184" s="235"/>
      <c r="J184" s="231"/>
      <c r="K184" s="231"/>
      <c r="L184" s="236"/>
      <c r="M184" s="237"/>
      <c r="N184" s="238"/>
      <c r="O184" s="238"/>
      <c r="P184" s="238"/>
      <c r="Q184" s="238"/>
      <c r="R184" s="238"/>
      <c r="S184" s="238"/>
      <c r="T184" s="239"/>
      <c r="AT184" s="240" t="s">
        <v>206</v>
      </c>
      <c r="AU184" s="240" t="s">
        <v>81</v>
      </c>
      <c r="AV184" s="13" t="s">
        <v>116</v>
      </c>
      <c r="AW184" s="13" t="s">
        <v>37</v>
      </c>
      <c r="AX184" s="13" t="s">
        <v>22</v>
      </c>
      <c r="AY184" s="240" t="s">
        <v>117</v>
      </c>
    </row>
    <row r="185" spans="2:65" s="1" customFormat="1" ht="22.5" customHeight="1" x14ac:dyDescent="0.3">
      <c r="B185" s="35"/>
      <c r="C185" s="183" t="s">
        <v>284</v>
      </c>
      <c r="D185" s="183" t="s">
        <v>119</v>
      </c>
      <c r="E185" s="184" t="s">
        <v>285</v>
      </c>
      <c r="F185" s="185" t="s">
        <v>286</v>
      </c>
      <c r="G185" s="186" t="s">
        <v>224</v>
      </c>
      <c r="H185" s="187">
        <v>1595.8</v>
      </c>
      <c r="I185" s="188"/>
      <c r="J185" s="189">
        <f>ROUND(I185*H185,2)</f>
        <v>0</v>
      </c>
      <c r="K185" s="185" t="s">
        <v>201</v>
      </c>
      <c r="L185" s="55"/>
      <c r="M185" s="190" t="s">
        <v>20</v>
      </c>
      <c r="N185" s="191" t="s">
        <v>44</v>
      </c>
      <c r="O185" s="36"/>
      <c r="P185" s="192">
        <f>O185*H185</f>
        <v>0</v>
      </c>
      <c r="Q185" s="192">
        <v>0</v>
      </c>
      <c r="R185" s="192">
        <f>Q185*H185</f>
        <v>0</v>
      </c>
      <c r="S185" s="192">
        <v>0</v>
      </c>
      <c r="T185" s="193">
        <f>S185*H185</f>
        <v>0</v>
      </c>
      <c r="AR185" s="18" t="s">
        <v>116</v>
      </c>
      <c r="AT185" s="18" t="s">
        <v>119</v>
      </c>
      <c r="AU185" s="18" t="s">
        <v>81</v>
      </c>
      <c r="AY185" s="18" t="s">
        <v>117</v>
      </c>
      <c r="BE185" s="194">
        <f>IF(N185="základní",J185,0)</f>
        <v>0</v>
      </c>
      <c r="BF185" s="194">
        <f>IF(N185="snížená",J185,0)</f>
        <v>0</v>
      </c>
      <c r="BG185" s="194">
        <f>IF(N185="zákl. přenesená",J185,0)</f>
        <v>0</v>
      </c>
      <c r="BH185" s="194">
        <f>IF(N185="sníž. přenesená",J185,0)</f>
        <v>0</v>
      </c>
      <c r="BI185" s="194">
        <f>IF(N185="nulová",J185,0)</f>
        <v>0</v>
      </c>
      <c r="BJ185" s="18" t="s">
        <v>22</v>
      </c>
      <c r="BK185" s="194">
        <f>ROUND(I185*H185,2)</f>
        <v>0</v>
      </c>
      <c r="BL185" s="18" t="s">
        <v>116</v>
      </c>
      <c r="BM185" s="18" t="s">
        <v>287</v>
      </c>
    </row>
    <row r="186" spans="2:65" s="1" customFormat="1" ht="13.5" x14ac:dyDescent="0.3">
      <c r="B186" s="35"/>
      <c r="C186" s="57"/>
      <c r="D186" s="197" t="s">
        <v>124</v>
      </c>
      <c r="E186" s="57"/>
      <c r="F186" s="198" t="s">
        <v>286</v>
      </c>
      <c r="G186" s="57"/>
      <c r="H186" s="57"/>
      <c r="I186" s="153"/>
      <c r="J186" s="57"/>
      <c r="K186" s="57"/>
      <c r="L186" s="55"/>
      <c r="M186" s="72"/>
      <c r="N186" s="36"/>
      <c r="O186" s="36"/>
      <c r="P186" s="36"/>
      <c r="Q186" s="36"/>
      <c r="R186" s="36"/>
      <c r="S186" s="36"/>
      <c r="T186" s="73"/>
      <c r="AT186" s="18" t="s">
        <v>124</v>
      </c>
      <c r="AU186" s="18" t="s">
        <v>81</v>
      </c>
    </row>
    <row r="187" spans="2:65" s="1" customFormat="1" ht="297" x14ac:dyDescent="0.3">
      <c r="B187" s="35"/>
      <c r="C187" s="57"/>
      <c r="D187" s="197" t="s">
        <v>204</v>
      </c>
      <c r="E187" s="57"/>
      <c r="F187" s="200" t="s">
        <v>288</v>
      </c>
      <c r="G187" s="57"/>
      <c r="H187" s="57"/>
      <c r="I187" s="153"/>
      <c r="J187" s="57"/>
      <c r="K187" s="57"/>
      <c r="L187" s="55"/>
      <c r="M187" s="72"/>
      <c r="N187" s="36"/>
      <c r="O187" s="36"/>
      <c r="P187" s="36"/>
      <c r="Q187" s="36"/>
      <c r="R187" s="36"/>
      <c r="S187" s="36"/>
      <c r="T187" s="73"/>
      <c r="AT187" s="18" t="s">
        <v>204</v>
      </c>
      <c r="AU187" s="18" t="s">
        <v>81</v>
      </c>
    </row>
    <row r="188" spans="2:65" s="11" customFormat="1" ht="13.5" x14ac:dyDescent="0.3">
      <c r="B188" s="205"/>
      <c r="C188" s="206"/>
      <c r="D188" s="197" t="s">
        <v>206</v>
      </c>
      <c r="E188" s="207" t="s">
        <v>20</v>
      </c>
      <c r="F188" s="208" t="s">
        <v>243</v>
      </c>
      <c r="G188" s="206"/>
      <c r="H188" s="209" t="s">
        <v>20</v>
      </c>
      <c r="I188" s="210"/>
      <c r="J188" s="206"/>
      <c r="K188" s="206"/>
      <c r="L188" s="211"/>
      <c r="M188" s="212"/>
      <c r="N188" s="213"/>
      <c r="O188" s="213"/>
      <c r="P188" s="213"/>
      <c r="Q188" s="213"/>
      <c r="R188" s="213"/>
      <c r="S188" s="213"/>
      <c r="T188" s="214"/>
      <c r="AT188" s="215" t="s">
        <v>206</v>
      </c>
      <c r="AU188" s="215" t="s">
        <v>81</v>
      </c>
      <c r="AV188" s="11" t="s">
        <v>22</v>
      </c>
      <c r="AW188" s="11" t="s">
        <v>37</v>
      </c>
      <c r="AX188" s="11" t="s">
        <v>73</v>
      </c>
      <c r="AY188" s="215" t="s">
        <v>117</v>
      </c>
    </row>
    <row r="189" spans="2:65" s="12" customFormat="1" ht="13.5" x14ac:dyDescent="0.3">
      <c r="B189" s="216"/>
      <c r="C189" s="217"/>
      <c r="D189" s="197" t="s">
        <v>206</v>
      </c>
      <c r="E189" s="218" t="s">
        <v>20</v>
      </c>
      <c r="F189" s="219" t="s">
        <v>244</v>
      </c>
      <c r="G189" s="217"/>
      <c r="H189" s="220">
        <v>400</v>
      </c>
      <c r="I189" s="221"/>
      <c r="J189" s="217"/>
      <c r="K189" s="217"/>
      <c r="L189" s="222"/>
      <c r="M189" s="223"/>
      <c r="N189" s="224"/>
      <c r="O189" s="224"/>
      <c r="P189" s="224"/>
      <c r="Q189" s="224"/>
      <c r="R189" s="224"/>
      <c r="S189" s="224"/>
      <c r="T189" s="225"/>
      <c r="AT189" s="226" t="s">
        <v>206</v>
      </c>
      <c r="AU189" s="226" t="s">
        <v>81</v>
      </c>
      <c r="AV189" s="12" t="s">
        <v>81</v>
      </c>
      <c r="AW189" s="12" t="s">
        <v>37</v>
      </c>
      <c r="AX189" s="12" t="s">
        <v>73</v>
      </c>
      <c r="AY189" s="226" t="s">
        <v>117</v>
      </c>
    </row>
    <row r="190" spans="2:65" s="11" customFormat="1" ht="13.5" x14ac:dyDescent="0.3">
      <c r="B190" s="205"/>
      <c r="C190" s="206"/>
      <c r="D190" s="197" t="s">
        <v>206</v>
      </c>
      <c r="E190" s="207" t="s">
        <v>20</v>
      </c>
      <c r="F190" s="208" t="s">
        <v>268</v>
      </c>
      <c r="G190" s="206"/>
      <c r="H190" s="209" t="s">
        <v>20</v>
      </c>
      <c r="I190" s="210"/>
      <c r="J190" s="206"/>
      <c r="K190" s="206"/>
      <c r="L190" s="211"/>
      <c r="M190" s="212"/>
      <c r="N190" s="213"/>
      <c r="O190" s="213"/>
      <c r="P190" s="213"/>
      <c r="Q190" s="213"/>
      <c r="R190" s="213"/>
      <c r="S190" s="213"/>
      <c r="T190" s="214"/>
      <c r="AT190" s="215" t="s">
        <v>206</v>
      </c>
      <c r="AU190" s="215" t="s">
        <v>81</v>
      </c>
      <c r="AV190" s="11" t="s">
        <v>22</v>
      </c>
      <c r="AW190" s="11" t="s">
        <v>37</v>
      </c>
      <c r="AX190" s="11" t="s">
        <v>73</v>
      </c>
      <c r="AY190" s="215" t="s">
        <v>117</v>
      </c>
    </row>
    <row r="191" spans="2:65" s="12" customFormat="1" ht="13.5" x14ac:dyDescent="0.3">
      <c r="B191" s="216"/>
      <c r="C191" s="217"/>
      <c r="D191" s="197" t="s">
        <v>206</v>
      </c>
      <c r="E191" s="218" t="s">
        <v>20</v>
      </c>
      <c r="F191" s="219" t="s">
        <v>246</v>
      </c>
      <c r="G191" s="217"/>
      <c r="H191" s="220">
        <v>240.6</v>
      </c>
      <c r="I191" s="221"/>
      <c r="J191" s="217"/>
      <c r="K191" s="217"/>
      <c r="L191" s="222"/>
      <c r="M191" s="223"/>
      <c r="N191" s="224"/>
      <c r="O191" s="224"/>
      <c r="P191" s="224"/>
      <c r="Q191" s="224"/>
      <c r="R191" s="224"/>
      <c r="S191" s="224"/>
      <c r="T191" s="225"/>
      <c r="AT191" s="226" t="s">
        <v>206</v>
      </c>
      <c r="AU191" s="226" t="s">
        <v>81</v>
      </c>
      <c r="AV191" s="12" t="s">
        <v>81</v>
      </c>
      <c r="AW191" s="12" t="s">
        <v>37</v>
      </c>
      <c r="AX191" s="12" t="s">
        <v>73</v>
      </c>
      <c r="AY191" s="226" t="s">
        <v>117</v>
      </c>
    </row>
    <row r="192" spans="2:65" s="11" customFormat="1" ht="27" x14ac:dyDescent="0.3">
      <c r="B192" s="205"/>
      <c r="C192" s="206"/>
      <c r="D192" s="197" t="s">
        <v>206</v>
      </c>
      <c r="E192" s="207" t="s">
        <v>20</v>
      </c>
      <c r="F192" s="208" t="s">
        <v>247</v>
      </c>
      <c r="G192" s="206"/>
      <c r="H192" s="209" t="s">
        <v>20</v>
      </c>
      <c r="I192" s="210"/>
      <c r="J192" s="206"/>
      <c r="K192" s="206"/>
      <c r="L192" s="211"/>
      <c r="M192" s="212"/>
      <c r="N192" s="213"/>
      <c r="O192" s="213"/>
      <c r="P192" s="213"/>
      <c r="Q192" s="213"/>
      <c r="R192" s="213"/>
      <c r="S192" s="213"/>
      <c r="T192" s="214"/>
      <c r="AT192" s="215" t="s">
        <v>206</v>
      </c>
      <c r="AU192" s="215" t="s">
        <v>81</v>
      </c>
      <c r="AV192" s="11" t="s">
        <v>22</v>
      </c>
      <c r="AW192" s="11" t="s">
        <v>37</v>
      </c>
      <c r="AX192" s="11" t="s">
        <v>73</v>
      </c>
      <c r="AY192" s="215" t="s">
        <v>117</v>
      </c>
    </row>
    <row r="193" spans="2:65" s="12" customFormat="1" ht="13.5" x14ac:dyDescent="0.3">
      <c r="B193" s="216"/>
      <c r="C193" s="217"/>
      <c r="D193" s="197" t="s">
        <v>206</v>
      </c>
      <c r="E193" s="218" t="s">
        <v>20</v>
      </c>
      <c r="F193" s="219" t="s">
        <v>248</v>
      </c>
      <c r="G193" s="217"/>
      <c r="H193" s="220">
        <v>955.2</v>
      </c>
      <c r="I193" s="221"/>
      <c r="J193" s="217"/>
      <c r="K193" s="217"/>
      <c r="L193" s="222"/>
      <c r="M193" s="223"/>
      <c r="N193" s="224"/>
      <c r="O193" s="224"/>
      <c r="P193" s="224"/>
      <c r="Q193" s="224"/>
      <c r="R193" s="224"/>
      <c r="S193" s="224"/>
      <c r="T193" s="225"/>
      <c r="AT193" s="226" t="s">
        <v>206</v>
      </c>
      <c r="AU193" s="226" t="s">
        <v>81</v>
      </c>
      <c r="AV193" s="12" t="s">
        <v>81</v>
      </c>
      <c r="AW193" s="12" t="s">
        <v>37</v>
      </c>
      <c r="AX193" s="12" t="s">
        <v>73</v>
      </c>
      <c r="AY193" s="226" t="s">
        <v>117</v>
      </c>
    </row>
    <row r="194" spans="2:65" s="11" customFormat="1" ht="13.5" x14ac:dyDescent="0.3">
      <c r="B194" s="205"/>
      <c r="C194" s="206"/>
      <c r="D194" s="197" t="s">
        <v>206</v>
      </c>
      <c r="E194" s="207" t="s">
        <v>20</v>
      </c>
      <c r="F194" s="208" t="s">
        <v>289</v>
      </c>
      <c r="G194" s="206"/>
      <c r="H194" s="209" t="s">
        <v>20</v>
      </c>
      <c r="I194" s="210"/>
      <c r="J194" s="206"/>
      <c r="K194" s="206"/>
      <c r="L194" s="211"/>
      <c r="M194" s="212"/>
      <c r="N194" s="213"/>
      <c r="O194" s="213"/>
      <c r="P194" s="213"/>
      <c r="Q194" s="213"/>
      <c r="R194" s="213"/>
      <c r="S194" s="213"/>
      <c r="T194" s="214"/>
      <c r="AT194" s="215" t="s">
        <v>206</v>
      </c>
      <c r="AU194" s="215" t="s">
        <v>81</v>
      </c>
      <c r="AV194" s="11" t="s">
        <v>22</v>
      </c>
      <c r="AW194" s="11" t="s">
        <v>37</v>
      </c>
      <c r="AX194" s="11" t="s">
        <v>73</v>
      </c>
      <c r="AY194" s="215" t="s">
        <v>117</v>
      </c>
    </row>
    <row r="195" spans="2:65" s="13" customFormat="1" ht="13.5" x14ac:dyDescent="0.3">
      <c r="B195" s="230"/>
      <c r="C195" s="231"/>
      <c r="D195" s="195" t="s">
        <v>206</v>
      </c>
      <c r="E195" s="232" t="s">
        <v>20</v>
      </c>
      <c r="F195" s="233" t="s">
        <v>220</v>
      </c>
      <c r="G195" s="231"/>
      <c r="H195" s="234">
        <v>1595.8</v>
      </c>
      <c r="I195" s="235"/>
      <c r="J195" s="231"/>
      <c r="K195" s="231"/>
      <c r="L195" s="236"/>
      <c r="M195" s="237"/>
      <c r="N195" s="238"/>
      <c r="O195" s="238"/>
      <c r="P195" s="238"/>
      <c r="Q195" s="238"/>
      <c r="R195" s="238"/>
      <c r="S195" s="238"/>
      <c r="T195" s="239"/>
      <c r="AT195" s="240" t="s">
        <v>206</v>
      </c>
      <c r="AU195" s="240" t="s">
        <v>81</v>
      </c>
      <c r="AV195" s="13" t="s">
        <v>116</v>
      </c>
      <c r="AW195" s="13" t="s">
        <v>37</v>
      </c>
      <c r="AX195" s="13" t="s">
        <v>22</v>
      </c>
      <c r="AY195" s="240" t="s">
        <v>117</v>
      </c>
    </row>
    <row r="196" spans="2:65" s="1" customFormat="1" ht="22.5" customHeight="1" x14ac:dyDescent="0.3">
      <c r="B196" s="35"/>
      <c r="C196" s="183" t="s">
        <v>146</v>
      </c>
      <c r="D196" s="183" t="s">
        <v>119</v>
      </c>
      <c r="E196" s="184" t="s">
        <v>290</v>
      </c>
      <c r="F196" s="185" t="s">
        <v>291</v>
      </c>
      <c r="G196" s="186" t="s">
        <v>200</v>
      </c>
      <c r="H196" s="187">
        <v>780</v>
      </c>
      <c r="I196" s="188"/>
      <c r="J196" s="189">
        <f>ROUND(I196*H196,2)</f>
        <v>0</v>
      </c>
      <c r="K196" s="185" t="s">
        <v>201</v>
      </c>
      <c r="L196" s="55"/>
      <c r="M196" s="190" t="s">
        <v>20</v>
      </c>
      <c r="N196" s="191" t="s">
        <v>44</v>
      </c>
      <c r="O196" s="36"/>
      <c r="P196" s="192">
        <f>O196*H196</f>
        <v>0</v>
      </c>
      <c r="Q196" s="192">
        <v>0</v>
      </c>
      <c r="R196" s="192">
        <f>Q196*H196</f>
        <v>0</v>
      </c>
      <c r="S196" s="192">
        <v>0</v>
      </c>
      <c r="T196" s="193">
        <f>S196*H196</f>
        <v>0</v>
      </c>
      <c r="AR196" s="18" t="s">
        <v>116</v>
      </c>
      <c r="AT196" s="18" t="s">
        <v>119</v>
      </c>
      <c r="AU196" s="18" t="s">
        <v>81</v>
      </c>
      <c r="AY196" s="18" t="s">
        <v>117</v>
      </c>
      <c r="BE196" s="194">
        <f>IF(N196="základní",J196,0)</f>
        <v>0</v>
      </c>
      <c r="BF196" s="194">
        <f>IF(N196="snížená",J196,0)</f>
        <v>0</v>
      </c>
      <c r="BG196" s="194">
        <f>IF(N196="zákl. přenesená",J196,0)</f>
        <v>0</v>
      </c>
      <c r="BH196" s="194">
        <f>IF(N196="sníž. přenesená",J196,0)</f>
        <v>0</v>
      </c>
      <c r="BI196" s="194">
        <f>IF(N196="nulová",J196,0)</f>
        <v>0</v>
      </c>
      <c r="BJ196" s="18" t="s">
        <v>22</v>
      </c>
      <c r="BK196" s="194">
        <f>ROUND(I196*H196,2)</f>
        <v>0</v>
      </c>
      <c r="BL196" s="18" t="s">
        <v>116</v>
      </c>
      <c r="BM196" s="18" t="s">
        <v>292</v>
      </c>
    </row>
    <row r="197" spans="2:65" s="1" customFormat="1" ht="27" x14ac:dyDescent="0.3">
      <c r="B197" s="35"/>
      <c r="C197" s="57"/>
      <c r="D197" s="197" t="s">
        <v>124</v>
      </c>
      <c r="E197" s="57"/>
      <c r="F197" s="198" t="s">
        <v>293</v>
      </c>
      <c r="G197" s="57"/>
      <c r="H197" s="57"/>
      <c r="I197" s="153"/>
      <c r="J197" s="57"/>
      <c r="K197" s="57"/>
      <c r="L197" s="55"/>
      <c r="M197" s="72"/>
      <c r="N197" s="36"/>
      <c r="O197" s="36"/>
      <c r="P197" s="36"/>
      <c r="Q197" s="36"/>
      <c r="R197" s="36"/>
      <c r="S197" s="36"/>
      <c r="T197" s="73"/>
      <c r="AT197" s="18" t="s">
        <v>124</v>
      </c>
      <c r="AU197" s="18" t="s">
        <v>81</v>
      </c>
    </row>
    <row r="198" spans="2:65" s="1" customFormat="1" ht="121.5" x14ac:dyDescent="0.3">
      <c r="B198" s="35"/>
      <c r="C198" s="57"/>
      <c r="D198" s="197" t="s">
        <v>204</v>
      </c>
      <c r="E198" s="57"/>
      <c r="F198" s="200" t="s">
        <v>294</v>
      </c>
      <c r="G198" s="57"/>
      <c r="H198" s="57"/>
      <c r="I198" s="153"/>
      <c r="J198" s="57"/>
      <c r="K198" s="57"/>
      <c r="L198" s="55"/>
      <c r="M198" s="72"/>
      <c r="N198" s="36"/>
      <c r="O198" s="36"/>
      <c r="P198" s="36"/>
      <c r="Q198" s="36"/>
      <c r="R198" s="36"/>
      <c r="S198" s="36"/>
      <c r="T198" s="73"/>
      <c r="AT198" s="18" t="s">
        <v>204</v>
      </c>
      <c r="AU198" s="18" t="s">
        <v>81</v>
      </c>
    </row>
    <row r="199" spans="2:65" s="11" customFormat="1" ht="13.5" x14ac:dyDescent="0.3">
      <c r="B199" s="205"/>
      <c r="C199" s="206"/>
      <c r="D199" s="197" t="s">
        <v>206</v>
      </c>
      <c r="E199" s="207" t="s">
        <v>20</v>
      </c>
      <c r="F199" s="208" t="s">
        <v>295</v>
      </c>
      <c r="G199" s="206"/>
      <c r="H199" s="209" t="s">
        <v>20</v>
      </c>
      <c r="I199" s="210"/>
      <c r="J199" s="206"/>
      <c r="K199" s="206"/>
      <c r="L199" s="211"/>
      <c r="M199" s="212"/>
      <c r="N199" s="213"/>
      <c r="O199" s="213"/>
      <c r="P199" s="213"/>
      <c r="Q199" s="213"/>
      <c r="R199" s="213"/>
      <c r="S199" s="213"/>
      <c r="T199" s="214"/>
      <c r="AT199" s="215" t="s">
        <v>206</v>
      </c>
      <c r="AU199" s="215" t="s">
        <v>81</v>
      </c>
      <c r="AV199" s="11" t="s">
        <v>22</v>
      </c>
      <c r="AW199" s="11" t="s">
        <v>37</v>
      </c>
      <c r="AX199" s="11" t="s">
        <v>73</v>
      </c>
      <c r="AY199" s="215" t="s">
        <v>117</v>
      </c>
    </row>
    <row r="200" spans="2:65" s="11" customFormat="1" ht="13.5" x14ac:dyDescent="0.3">
      <c r="B200" s="205"/>
      <c r="C200" s="206"/>
      <c r="D200" s="197" t="s">
        <v>206</v>
      </c>
      <c r="E200" s="207" t="s">
        <v>20</v>
      </c>
      <c r="F200" s="208" t="s">
        <v>296</v>
      </c>
      <c r="G200" s="206"/>
      <c r="H200" s="209" t="s">
        <v>20</v>
      </c>
      <c r="I200" s="210"/>
      <c r="J200" s="206"/>
      <c r="K200" s="206"/>
      <c r="L200" s="211"/>
      <c r="M200" s="212"/>
      <c r="N200" s="213"/>
      <c r="O200" s="213"/>
      <c r="P200" s="213"/>
      <c r="Q200" s="213"/>
      <c r="R200" s="213"/>
      <c r="S200" s="213"/>
      <c r="T200" s="214"/>
      <c r="AT200" s="215" t="s">
        <v>206</v>
      </c>
      <c r="AU200" s="215" t="s">
        <v>81</v>
      </c>
      <c r="AV200" s="11" t="s">
        <v>22</v>
      </c>
      <c r="AW200" s="11" t="s">
        <v>37</v>
      </c>
      <c r="AX200" s="11" t="s">
        <v>73</v>
      </c>
      <c r="AY200" s="215" t="s">
        <v>117</v>
      </c>
    </row>
    <row r="201" spans="2:65" s="11" customFormat="1" ht="13.5" x14ac:dyDescent="0.3">
      <c r="B201" s="205"/>
      <c r="C201" s="206"/>
      <c r="D201" s="197" t="s">
        <v>206</v>
      </c>
      <c r="E201" s="207" t="s">
        <v>20</v>
      </c>
      <c r="F201" s="208" t="s">
        <v>297</v>
      </c>
      <c r="G201" s="206"/>
      <c r="H201" s="209" t="s">
        <v>20</v>
      </c>
      <c r="I201" s="210"/>
      <c r="J201" s="206"/>
      <c r="K201" s="206"/>
      <c r="L201" s="211"/>
      <c r="M201" s="212"/>
      <c r="N201" s="213"/>
      <c r="O201" s="213"/>
      <c r="P201" s="213"/>
      <c r="Q201" s="213"/>
      <c r="R201" s="213"/>
      <c r="S201" s="213"/>
      <c r="T201" s="214"/>
      <c r="AT201" s="215" t="s">
        <v>206</v>
      </c>
      <c r="AU201" s="215" t="s">
        <v>81</v>
      </c>
      <c r="AV201" s="11" t="s">
        <v>22</v>
      </c>
      <c r="AW201" s="11" t="s">
        <v>37</v>
      </c>
      <c r="AX201" s="11" t="s">
        <v>73</v>
      </c>
      <c r="AY201" s="215" t="s">
        <v>117</v>
      </c>
    </row>
    <row r="202" spans="2:65" s="12" customFormat="1" ht="13.5" x14ac:dyDescent="0.3">
      <c r="B202" s="216"/>
      <c r="C202" s="217"/>
      <c r="D202" s="197" t="s">
        <v>206</v>
      </c>
      <c r="E202" s="218" t="s">
        <v>20</v>
      </c>
      <c r="F202" s="219" t="s">
        <v>298</v>
      </c>
      <c r="G202" s="217"/>
      <c r="H202" s="220">
        <v>780</v>
      </c>
      <c r="I202" s="221"/>
      <c r="J202" s="217"/>
      <c r="K202" s="217"/>
      <c r="L202" s="222"/>
      <c r="M202" s="223"/>
      <c r="N202" s="224"/>
      <c r="O202" s="224"/>
      <c r="P202" s="224"/>
      <c r="Q202" s="224"/>
      <c r="R202" s="224"/>
      <c r="S202" s="224"/>
      <c r="T202" s="225"/>
      <c r="AT202" s="226" t="s">
        <v>206</v>
      </c>
      <c r="AU202" s="226" t="s">
        <v>81</v>
      </c>
      <c r="AV202" s="12" t="s">
        <v>81</v>
      </c>
      <c r="AW202" s="12" t="s">
        <v>37</v>
      </c>
      <c r="AX202" s="12" t="s">
        <v>73</v>
      </c>
      <c r="AY202" s="226" t="s">
        <v>117</v>
      </c>
    </row>
    <row r="203" spans="2:65" s="13" customFormat="1" ht="13.5" x14ac:dyDescent="0.3">
      <c r="B203" s="230"/>
      <c r="C203" s="231"/>
      <c r="D203" s="195" t="s">
        <v>206</v>
      </c>
      <c r="E203" s="232" t="s">
        <v>20</v>
      </c>
      <c r="F203" s="233" t="s">
        <v>220</v>
      </c>
      <c r="G203" s="231"/>
      <c r="H203" s="234">
        <v>780</v>
      </c>
      <c r="I203" s="235"/>
      <c r="J203" s="231"/>
      <c r="K203" s="231"/>
      <c r="L203" s="236"/>
      <c r="M203" s="237"/>
      <c r="N203" s="238"/>
      <c r="O203" s="238"/>
      <c r="P203" s="238"/>
      <c r="Q203" s="238"/>
      <c r="R203" s="238"/>
      <c r="S203" s="238"/>
      <c r="T203" s="239"/>
      <c r="AT203" s="240" t="s">
        <v>206</v>
      </c>
      <c r="AU203" s="240" t="s">
        <v>81</v>
      </c>
      <c r="AV203" s="13" t="s">
        <v>116</v>
      </c>
      <c r="AW203" s="13" t="s">
        <v>37</v>
      </c>
      <c r="AX203" s="13" t="s">
        <v>22</v>
      </c>
      <c r="AY203" s="240" t="s">
        <v>117</v>
      </c>
    </row>
    <row r="204" spans="2:65" s="1" customFormat="1" ht="22.5" customHeight="1" x14ac:dyDescent="0.3">
      <c r="B204" s="35"/>
      <c r="C204" s="255" t="s">
        <v>152</v>
      </c>
      <c r="D204" s="255" t="s">
        <v>299</v>
      </c>
      <c r="E204" s="256" t="s">
        <v>300</v>
      </c>
      <c r="F204" s="257" t="s">
        <v>301</v>
      </c>
      <c r="G204" s="258" t="s">
        <v>302</v>
      </c>
      <c r="H204" s="259">
        <v>35</v>
      </c>
      <c r="I204" s="260"/>
      <c r="J204" s="261">
        <f>ROUND(I204*H204,2)</f>
        <v>0</v>
      </c>
      <c r="K204" s="257" t="s">
        <v>201</v>
      </c>
      <c r="L204" s="262"/>
      <c r="M204" s="263" t="s">
        <v>20</v>
      </c>
      <c r="N204" s="264" t="s">
        <v>44</v>
      </c>
      <c r="O204" s="36"/>
      <c r="P204" s="192">
        <f>O204*H204</f>
        <v>0</v>
      </c>
      <c r="Q204" s="192">
        <v>1E-3</v>
      </c>
      <c r="R204" s="192">
        <f>Q204*H204</f>
        <v>3.5000000000000003E-2</v>
      </c>
      <c r="S204" s="192">
        <v>0</v>
      </c>
      <c r="T204" s="193">
        <f>S204*H204</f>
        <v>0</v>
      </c>
      <c r="AR204" s="18" t="s">
        <v>157</v>
      </c>
      <c r="AT204" s="18" t="s">
        <v>299</v>
      </c>
      <c r="AU204" s="18" t="s">
        <v>81</v>
      </c>
      <c r="AY204" s="18" t="s">
        <v>117</v>
      </c>
      <c r="BE204" s="194">
        <f>IF(N204="základní",J204,0)</f>
        <v>0</v>
      </c>
      <c r="BF204" s="194">
        <f>IF(N204="snížená",J204,0)</f>
        <v>0</v>
      </c>
      <c r="BG204" s="194">
        <f>IF(N204="zákl. přenesená",J204,0)</f>
        <v>0</v>
      </c>
      <c r="BH204" s="194">
        <f>IF(N204="sníž. přenesená",J204,0)</f>
        <v>0</v>
      </c>
      <c r="BI204" s="194">
        <f>IF(N204="nulová",J204,0)</f>
        <v>0</v>
      </c>
      <c r="BJ204" s="18" t="s">
        <v>22</v>
      </c>
      <c r="BK204" s="194">
        <f>ROUND(I204*H204,2)</f>
        <v>0</v>
      </c>
      <c r="BL204" s="18" t="s">
        <v>116</v>
      </c>
      <c r="BM204" s="18" t="s">
        <v>303</v>
      </c>
    </row>
    <row r="205" spans="2:65" s="1" customFormat="1" ht="13.5" x14ac:dyDescent="0.3">
      <c r="B205" s="35"/>
      <c r="C205" s="57"/>
      <c r="D205" s="197" t="s">
        <v>124</v>
      </c>
      <c r="E205" s="57"/>
      <c r="F205" s="198" t="s">
        <v>301</v>
      </c>
      <c r="G205" s="57"/>
      <c r="H205" s="57"/>
      <c r="I205" s="153"/>
      <c r="J205" s="57"/>
      <c r="K205" s="57"/>
      <c r="L205" s="55"/>
      <c r="M205" s="72"/>
      <c r="N205" s="36"/>
      <c r="O205" s="36"/>
      <c r="P205" s="36"/>
      <c r="Q205" s="36"/>
      <c r="R205" s="36"/>
      <c r="S205" s="36"/>
      <c r="T205" s="73"/>
      <c r="AT205" s="18" t="s">
        <v>124</v>
      </c>
      <c r="AU205" s="18" t="s">
        <v>81</v>
      </c>
    </row>
    <row r="206" spans="2:65" s="12" customFormat="1" ht="13.5" x14ac:dyDescent="0.3">
      <c r="B206" s="216"/>
      <c r="C206" s="217"/>
      <c r="D206" s="197" t="s">
        <v>206</v>
      </c>
      <c r="E206" s="218" t="s">
        <v>20</v>
      </c>
      <c r="F206" s="219" t="s">
        <v>304</v>
      </c>
      <c r="G206" s="217"/>
      <c r="H206" s="220">
        <v>35</v>
      </c>
      <c r="I206" s="221"/>
      <c r="J206" s="217"/>
      <c r="K206" s="217"/>
      <c r="L206" s="222"/>
      <c r="M206" s="223"/>
      <c r="N206" s="224"/>
      <c r="O206" s="224"/>
      <c r="P206" s="224"/>
      <c r="Q206" s="224"/>
      <c r="R206" s="224"/>
      <c r="S206" s="224"/>
      <c r="T206" s="225"/>
      <c r="AT206" s="226" t="s">
        <v>206</v>
      </c>
      <c r="AU206" s="226" t="s">
        <v>81</v>
      </c>
      <c r="AV206" s="12" t="s">
        <v>81</v>
      </c>
      <c r="AW206" s="12" t="s">
        <v>37</v>
      </c>
      <c r="AX206" s="12" t="s">
        <v>73</v>
      </c>
      <c r="AY206" s="226" t="s">
        <v>117</v>
      </c>
    </row>
    <row r="207" spans="2:65" s="13" customFormat="1" ht="13.5" x14ac:dyDescent="0.3">
      <c r="B207" s="230"/>
      <c r="C207" s="231"/>
      <c r="D207" s="195" t="s">
        <v>206</v>
      </c>
      <c r="E207" s="232" t="s">
        <v>20</v>
      </c>
      <c r="F207" s="233" t="s">
        <v>220</v>
      </c>
      <c r="G207" s="231"/>
      <c r="H207" s="234">
        <v>35</v>
      </c>
      <c r="I207" s="235"/>
      <c r="J207" s="231"/>
      <c r="K207" s="231"/>
      <c r="L207" s="236"/>
      <c r="M207" s="237"/>
      <c r="N207" s="238"/>
      <c r="O207" s="238"/>
      <c r="P207" s="238"/>
      <c r="Q207" s="238"/>
      <c r="R207" s="238"/>
      <c r="S207" s="238"/>
      <c r="T207" s="239"/>
      <c r="AT207" s="240" t="s">
        <v>206</v>
      </c>
      <c r="AU207" s="240" t="s">
        <v>81</v>
      </c>
      <c r="AV207" s="13" t="s">
        <v>116</v>
      </c>
      <c r="AW207" s="13" t="s">
        <v>37</v>
      </c>
      <c r="AX207" s="13" t="s">
        <v>22</v>
      </c>
      <c r="AY207" s="240" t="s">
        <v>117</v>
      </c>
    </row>
    <row r="208" spans="2:65" s="1" customFormat="1" ht="22.5" customHeight="1" x14ac:dyDescent="0.3">
      <c r="B208" s="35"/>
      <c r="C208" s="183" t="s">
        <v>305</v>
      </c>
      <c r="D208" s="183" t="s">
        <v>119</v>
      </c>
      <c r="E208" s="184" t="s">
        <v>306</v>
      </c>
      <c r="F208" s="185" t="s">
        <v>307</v>
      </c>
      <c r="G208" s="186" t="s">
        <v>200</v>
      </c>
      <c r="H208" s="187">
        <v>4674</v>
      </c>
      <c r="I208" s="188"/>
      <c r="J208" s="189">
        <f>ROUND(I208*H208,2)</f>
        <v>0</v>
      </c>
      <c r="K208" s="185" t="s">
        <v>201</v>
      </c>
      <c r="L208" s="55"/>
      <c r="M208" s="190" t="s">
        <v>20</v>
      </c>
      <c r="N208" s="191" t="s">
        <v>44</v>
      </c>
      <c r="O208" s="36"/>
      <c r="P208" s="192">
        <f>O208*H208</f>
        <v>0</v>
      </c>
      <c r="Q208" s="192">
        <v>0</v>
      </c>
      <c r="R208" s="192">
        <f>Q208*H208</f>
        <v>0</v>
      </c>
      <c r="S208" s="192">
        <v>0</v>
      </c>
      <c r="T208" s="193">
        <f>S208*H208</f>
        <v>0</v>
      </c>
      <c r="AR208" s="18" t="s">
        <v>116</v>
      </c>
      <c r="AT208" s="18" t="s">
        <v>119</v>
      </c>
      <c r="AU208" s="18" t="s">
        <v>81</v>
      </c>
      <c r="AY208" s="18" t="s">
        <v>117</v>
      </c>
      <c r="BE208" s="194">
        <f>IF(N208="základní",J208,0)</f>
        <v>0</v>
      </c>
      <c r="BF208" s="194">
        <f>IF(N208="snížená",J208,0)</f>
        <v>0</v>
      </c>
      <c r="BG208" s="194">
        <f>IF(N208="zákl. přenesená",J208,0)</f>
        <v>0</v>
      </c>
      <c r="BH208" s="194">
        <f>IF(N208="sníž. přenesená",J208,0)</f>
        <v>0</v>
      </c>
      <c r="BI208" s="194">
        <f>IF(N208="nulová",J208,0)</f>
        <v>0</v>
      </c>
      <c r="BJ208" s="18" t="s">
        <v>22</v>
      </c>
      <c r="BK208" s="194">
        <f>ROUND(I208*H208,2)</f>
        <v>0</v>
      </c>
      <c r="BL208" s="18" t="s">
        <v>116</v>
      </c>
      <c r="BM208" s="18" t="s">
        <v>308</v>
      </c>
    </row>
    <row r="209" spans="2:65" s="1" customFormat="1" ht="13.5" x14ac:dyDescent="0.3">
      <c r="B209" s="35"/>
      <c r="C209" s="57"/>
      <c r="D209" s="197" t="s">
        <v>124</v>
      </c>
      <c r="E209" s="57"/>
      <c r="F209" s="198" t="s">
        <v>309</v>
      </c>
      <c r="G209" s="57"/>
      <c r="H209" s="57"/>
      <c r="I209" s="153"/>
      <c r="J209" s="57"/>
      <c r="K209" s="57"/>
      <c r="L209" s="55"/>
      <c r="M209" s="72"/>
      <c r="N209" s="36"/>
      <c r="O209" s="36"/>
      <c r="P209" s="36"/>
      <c r="Q209" s="36"/>
      <c r="R209" s="36"/>
      <c r="S209" s="36"/>
      <c r="T209" s="73"/>
      <c r="AT209" s="18" t="s">
        <v>124</v>
      </c>
      <c r="AU209" s="18" t="s">
        <v>81</v>
      </c>
    </row>
    <row r="210" spans="2:65" s="1" customFormat="1" ht="162" x14ac:dyDescent="0.3">
      <c r="B210" s="35"/>
      <c r="C210" s="57"/>
      <c r="D210" s="197" t="s">
        <v>204</v>
      </c>
      <c r="E210" s="57"/>
      <c r="F210" s="200" t="s">
        <v>310</v>
      </c>
      <c r="G210" s="57"/>
      <c r="H210" s="57"/>
      <c r="I210" s="153"/>
      <c r="J210" s="57"/>
      <c r="K210" s="57"/>
      <c r="L210" s="55"/>
      <c r="M210" s="72"/>
      <c r="N210" s="36"/>
      <c r="O210" s="36"/>
      <c r="P210" s="36"/>
      <c r="Q210" s="36"/>
      <c r="R210" s="36"/>
      <c r="S210" s="36"/>
      <c r="T210" s="73"/>
      <c r="AT210" s="18" t="s">
        <v>204</v>
      </c>
      <c r="AU210" s="18" t="s">
        <v>81</v>
      </c>
    </row>
    <row r="211" spans="2:65" s="11" customFormat="1" ht="13.5" x14ac:dyDescent="0.3">
      <c r="B211" s="205"/>
      <c r="C211" s="206"/>
      <c r="D211" s="197" t="s">
        <v>206</v>
      </c>
      <c r="E211" s="207" t="s">
        <v>20</v>
      </c>
      <c r="F211" s="208" t="s">
        <v>311</v>
      </c>
      <c r="G211" s="206"/>
      <c r="H211" s="209" t="s">
        <v>20</v>
      </c>
      <c r="I211" s="210"/>
      <c r="J211" s="206"/>
      <c r="K211" s="206"/>
      <c r="L211" s="211"/>
      <c r="M211" s="212"/>
      <c r="N211" s="213"/>
      <c r="O211" s="213"/>
      <c r="P211" s="213"/>
      <c r="Q211" s="213"/>
      <c r="R211" s="213"/>
      <c r="S211" s="213"/>
      <c r="T211" s="214"/>
      <c r="AT211" s="215" t="s">
        <v>206</v>
      </c>
      <c r="AU211" s="215" t="s">
        <v>81</v>
      </c>
      <c r="AV211" s="11" t="s">
        <v>22</v>
      </c>
      <c r="AW211" s="11" t="s">
        <v>37</v>
      </c>
      <c r="AX211" s="11" t="s">
        <v>73</v>
      </c>
      <c r="AY211" s="215" t="s">
        <v>117</v>
      </c>
    </row>
    <row r="212" spans="2:65" s="11" customFormat="1" ht="13.5" x14ac:dyDescent="0.3">
      <c r="B212" s="205"/>
      <c r="C212" s="206"/>
      <c r="D212" s="197" t="s">
        <v>206</v>
      </c>
      <c r="E212" s="207" t="s">
        <v>20</v>
      </c>
      <c r="F212" s="208" t="s">
        <v>312</v>
      </c>
      <c r="G212" s="206"/>
      <c r="H212" s="209" t="s">
        <v>20</v>
      </c>
      <c r="I212" s="210"/>
      <c r="J212" s="206"/>
      <c r="K212" s="206"/>
      <c r="L212" s="211"/>
      <c r="M212" s="212"/>
      <c r="N212" s="213"/>
      <c r="O212" s="213"/>
      <c r="P212" s="213"/>
      <c r="Q212" s="213"/>
      <c r="R212" s="213"/>
      <c r="S212" s="213"/>
      <c r="T212" s="214"/>
      <c r="AT212" s="215" t="s">
        <v>206</v>
      </c>
      <c r="AU212" s="215" t="s">
        <v>81</v>
      </c>
      <c r="AV212" s="11" t="s">
        <v>22</v>
      </c>
      <c r="AW212" s="11" t="s">
        <v>37</v>
      </c>
      <c r="AX212" s="11" t="s">
        <v>73</v>
      </c>
      <c r="AY212" s="215" t="s">
        <v>117</v>
      </c>
    </row>
    <row r="213" spans="2:65" s="11" customFormat="1" ht="27" x14ac:dyDescent="0.3">
      <c r="B213" s="205"/>
      <c r="C213" s="206"/>
      <c r="D213" s="197" t="s">
        <v>206</v>
      </c>
      <c r="E213" s="207" t="s">
        <v>20</v>
      </c>
      <c r="F213" s="208" t="s">
        <v>313</v>
      </c>
      <c r="G213" s="206"/>
      <c r="H213" s="209" t="s">
        <v>20</v>
      </c>
      <c r="I213" s="210"/>
      <c r="J213" s="206"/>
      <c r="K213" s="206"/>
      <c r="L213" s="211"/>
      <c r="M213" s="212"/>
      <c r="N213" s="213"/>
      <c r="O213" s="213"/>
      <c r="P213" s="213"/>
      <c r="Q213" s="213"/>
      <c r="R213" s="213"/>
      <c r="S213" s="213"/>
      <c r="T213" s="214"/>
      <c r="AT213" s="215" t="s">
        <v>206</v>
      </c>
      <c r="AU213" s="215" t="s">
        <v>81</v>
      </c>
      <c r="AV213" s="11" t="s">
        <v>22</v>
      </c>
      <c r="AW213" s="11" t="s">
        <v>37</v>
      </c>
      <c r="AX213" s="11" t="s">
        <v>73</v>
      </c>
      <c r="AY213" s="215" t="s">
        <v>117</v>
      </c>
    </row>
    <row r="214" spans="2:65" s="12" customFormat="1" ht="13.5" x14ac:dyDescent="0.3">
      <c r="B214" s="216"/>
      <c r="C214" s="217"/>
      <c r="D214" s="197" t="s">
        <v>206</v>
      </c>
      <c r="E214" s="218" t="s">
        <v>20</v>
      </c>
      <c r="F214" s="219" t="s">
        <v>314</v>
      </c>
      <c r="G214" s="217"/>
      <c r="H214" s="220">
        <v>4674</v>
      </c>
      <c r="I214" s="221"/>
      <c r="J214" s="217"/>
      <c r="K214" s="217"/>
      <c r="L214" s="222"/>
      <c r="M214" s="223"/>
      <c r="N214" s="224"/>
      <c r="O214" s="224"/>
      <c r="P214" s="224"/>
      <c r="Q214" s="224"/>
      <c r="R214" s="224"/>
      <c r="S214" s="224"/>
      <c r="T214" s="225"/>
      <c r="AT214" s="226" t="s">
        <v>206</v>
      </c>
      <c r="AU214" s="226" t="s">
        <v>81</v>
      </c>
      <c r="AV214" s="12" t="s">
        <v>81</v>
      </c>
      <c r="AW214" s="12" t="s">
        <v>37</v>
      </c>
      <c r="AX214" s="12" t="s">
        <v>73</v>
      </c>
      <c r="AY214" s="226" t="s">
        <v>117</v>
      </c>
    </row>
    <row r="215" spans="2:65" s="13" customFormat="1" ht="13.5" x14ac:dyDescent="0.3">
      <c r="B215" s="230"/>
      <c r="C215" s="231"/>
      <c r="D215" s="197" t="s">
        <v>206</v>
      </c>
      <c r="E215" s="265" t="s">
        <v>20</v>
      </c>
      <c r="F215" s="266" t="s">
        <v>220</v>
      </c>
      <c r="G215" s="231"/>
      <c r="H215" s="267">
        <v>4674</v>
      </c>
      <c r="I215" s="235"/>
      <c r="J215" s="231"/>
      <c r="K215" s="231"/>
      <c r="L215" s="236"/>
      <c r="M215" s="237"/>
      <c r="N215" s="238"/>
      <c r="O215" s="238"/>
      <c r="P215" s="238"/>
      <c r="Q215" s="238"/>
      <c r="R215" s="238"/>
      <c r="S215" s="238"/>
      <c r="T215" s="239"/>
      <c r="AT215" s="240" t="s">
        <v>206</v>
      </c>
      <c r="AU215" s="240" t="s">
        <v>81</v>
      </c>
      <c r="AV215" s="13" t="s">
        <v>116</v>
      </c>
      <c r="AW215" s="13" t="s">
        <v>37</v>
      </c>
      <c r="AX215" s="13" t="s">
        <v>22</v>
      </c>
      <c r="AY215" s="240" t="s">
        <v>117</v>
      </c>
    </row>
    <row r="216" spans="2:65" s="10" customFormat="1" ht="29.85" customHeight="1" x14ac:dyDescent="0.3">
      <c r="B216" s="166"/>
      <c r="C216" s="167"/>
      <c r="D216" s="180" t="s">
        <v>72</v>
      </c>
      <c r="E216" s="181" t="s">
        <v>81</v>
      </c>
      <c r="F216" s="181" t="s">
        <v>315</v>
      </c>
      <c r="G216" s="167"/>
      <c r="H216" s="167"/>
      <c r="I216" s="170"/>
      <c r="J216" s="182">
        <f>BK216</f>
        <v>0</v>
      </c>
      <c r="K216" s="167"/>
      <c r="L216" s="172"/>
      <c r="M216" s="173"/>
      <c r="N216" s="174"/>
      <c r="O216" s="174"/>
      <c r="P216" s="175">
        <f>SUM(P217:P233)</f>
        <v>0</v>
      </c>
      <c r="Q216" s="174"/>
      <c r="R216" s="175">
        <f>SUM(R217:R233)</f>
        <v>81.2883456</v>
      </c>
      <c r="S216" s="174"/>
      <c r="T216" s="176">
        <f>SUM(T217:T233)</f>
        <v>0</v>
      </c>
      <c r="AR216" s="177" t="s">
        <v>22</v>
      </c>
      <c r="AT216" s="178" t="s">
        <v>72</v>
      </c>
      <c r="AU216" s="178" t="s">
        <v>22</v>
      </c>
      <c r="AY216" s="177" t="s">
        <v>117</v>
      </c>
      <c r="BK216" s="179">
        <f>SUM(BK217:BK233)</f>
        <v>0</v>
      </c>
    </row>
    <row r="217" spans="2:65" s="1" customFormat="1" ht="31.5" customHeight="1" x14ac:dyDescent="0.3">
      <c r="B217" s="35"/>
      <c r="C217" s="183" t="s">
        <v>157</v>
      </c>
      <c r="D217" s="183" t="s">
        <v>119</v>
      </c>
      <c r="E217" s="184" t="s">
        <v>316</v>
      </c>
      <c r="F217" s="185" t="s">
        <v>317</v>
      </c>
      <c r="G217" s="186" t="s">
        <v>318</v>
      </c>
      <c r="H217" s="187">
        <v>352</v>
      </c>
      <c r="I217" s="188"/>
      <c r="J217" s="189">
        <f>ROUND(I217*H217,2)</f>
        <v>0</v>
      </c>
      <c r="K217" s="185" t="s">
        <v>201</v>
      </c>
      <c r="L217" s="55"/>
      <c r="M217" s="190" t="s">
        <v>20</v>
      </c>
      <c r="N217" s="191" t="s">
        <v>44</v>
      </c>
      <c r="O217" s="36"/>
      <c r="P217" s="192">
        <f>O217*H217</f>
        <v>0</v>
      </c>
      <c r="Q217" s="192">
        <v>0.2305828</v>
      </c>
      <c r="R217" s="192">
        <f>Q217*H217</f>
        <v>81.165145600000002</v>
      </c>
      <c r="S217" s="192">
        <v>0</v>
      </c>
      <c r="T217" s="193">
        <f>S217*H217</f>
        <v>0</v>
      </c>
      <c r="AR217" s="18" t="s">
        <v>116</v>
      </c>
      <c r="AT217" s="18" t="s">
        <v>119</v>
      </c>
      <c r="AU217" s="18" t="s">
        <v>81</v>
      </c>
      <c r="AY217" s="18" t="s">
        <v>117</v>
      </c>
      <c r="BE217" s="194">
        <f>IF(N217="základní",J217,0)</f>
        <v>0</v>
      </c>
      <c r="BF217" s="194">
        <f>IF(N217="snížená",J217,0)</f>
        <v>0</v>
      </c>
      <c r="BG217" s="194">
        <f>IF(N217="zákl. přenesená",J217,0)</f>
        <v>0</v>
      </c>
      <c r="BH217" s="194">
        <f>IF(N217="sníž. přenesená",J217,0)</f>
        <v>0</v>
      </c>
      <c r="BI217" s="194">
        <f>IF(N217="nulová",J217,0)</f>
        <v>0</v>
      </c>
      <c r="BJ217" s="18" t="s">
        <v>22</v>
      </c>
      <c r="BK217" s="194">
        <f>ROUND(I217*H217,2)</f>
        <v>0</v>
      </c>
      <c r="BL217" s="18" t="s">
        <v>116</v>
      </c>
      <c r="BM217" s="18" t="s">
        <v>319</v>
      </c>
    </row>
    <row r="218" spans="2:65" s="1" customFormat="1" ht="40.5" x14ac:dyDescent="0.3">
      <c r="B218" s="35"/>
      <c r="C218" s="57"/>
      <c r="D218" s="197" t="s">
        <v>124</v>
      </c>
      <c r="E218" s="57"/>
      <c r="F218" s="198" t="s">
        <v>320</v>
      </c>
      <c r="G218" s="57"/>
      <c r="H218" s="57"/>
      <c r="I218" s="153"/>
      <c r="J218" s="57"/>
      <c r="K218" s="57"/>
      <c r="L218" s="55"/>
      <c r="M218" s="72"/>
      <c r="N218" s="36"/>
      <c r="O218" s="36"/>
      <c r="P218" s="36"/>
      <c r="Q218" s="36"/>
      <c r="R218" s="36"/>
      <c r="S218" s="36"/>
      <c r="T218" s="73"/>
      <c r="AT218" s="18" t="s">
        <v>124</v>
      </c>
      <c r="AU218" s="18" t="s">
        <v>81</v>
      </c>
    </row>
    <row r="219" spans="2:65" s="11" customFormat="1" ht="27" x14ac:dyDescent="0.3">
      <c r="B219" s="205"/>
      <c r="C219" s="206"/>
      <c r="D219" s="197" t="s">
        <v>206</v>
      </c>
      <c r="E219" s="207" t="s">
        <v>20</v>
      </c>
      <c r="F219" s="208" t="s">
        <v>321</v>
      </c>
      <c r="G219" s="206"/>
      <c r="H219" s="209" t="s">
        <v>20</v>
      </c>
      <c r="I219" s="210"/>
      <c r="J219" s="206"/>
      <c r="K219" s="206"/>
      <c r="L219" s="211"/>
      <c r="M219" s="212"/>
      <c r="N219" s="213"/>
      <c r="O219" s="213"/>
      <c r="P219" s="213"/>
      <c r="Q219" s="213"/>
      <c r="R219" s="213"/>
      <c r="S219" s="213"/>
      <c r="T219" s="214"/>
      <c r="AT219" s="215" t="s">
        <v>206</v>
      </c>
      <c r="AU219" s="215" t="s">
        <v>81</v>
      </c>
      <c r="AV219" s="11" t="s">
        <v>22</v>
      </c>
      <c r="AW219" s="11" t="s">
        <v>37</v>
      </c>
      <c r="AX219" s="11" t="s">
        <v>73</v>
      </c>
      <c r="AY219" s="215" t="s">
        <v>117</v>
      </c>
    </row>
    <row r="220" spans="2:65" s="11" customFormat="1" ht="27" x14ac:dyDescent="0.3">
      <c r="B220" s="205"/>
      <c r="C220" s="206"/>
      <c r="D220" s="197" t="s">
        <v>206</v>
      </c>
      <c r="E220" s="207" t="s">
        <v>20</v>
      </c>
      <c r="F220" s="208" t="s">
        <v>322</v>
      </c>
      <c r="G220" s="206"/>
      <c r="H220" s="209" t="s">
        <v>20</v>
      </c>
      <c r="I220" s="210"/>
      <c r="J220" s="206"/>
      <c r="K220" s="206"/>
      <c r="L220" s="211"/>
      <c r="M220" s="212"/>
      <c r="N220" s="213"/>
      <c r="O220" s="213"/>
      <c r="P220" s="213"/>
      <c r="Q220" s="213"/>
      <c r="R220" s="213"/>
      <c r="S220" s="213"/>
      <c r="T220" s="214"/>
      <c r="AT220" s="215" t="s">
        <v>206</v>
      </c>
      <c r="AU220" s="215" t="s">
        <v>81</v>
      </c>
      <c r="AV220" s="11" t="s">
        <v>22</v>
      </c>
      <c r="AW220" s="11" t="s">
        <v>37</v>
      </c>
      <c r="AX220" s="11" t="s">
        <v>73</v>
      </c>
      <c r="AY220" s="215" t="s">
        <v>117</v>
      </c>
    </row>
    <row r="221" spans="2:65" s="11" customFormat="1" ht="13.5" x14ac:dyDescent="0.3">
      <c r="B221" s="205"/>
      <c r="C221" s="206"/>
      <c r="D221" s="197" t="s">
        <v>206</v>
      </c>
      <c r="E221" s="207" t="s">
        <v>20</v>
      </c>
      <c r="F221" s="208" t="s">
        <v>323</v>
      </c>
      <c r="G221" s="206"/>
      <c r="H221" s="209" t="s">
        <v>20</v>
      </c>
      <c r="I221" s="210"/>
      <c r="J221" s="206"/>
      <c r="K221" s="206"/>
      <c r="L221" s="211"/>
      <c r="M221" s="212"/>
      <c r="N221" s="213"/>
      <c r="O221" s="213"/>
      <c r="P221" s="213"/>
      <c r="Q221" s="213"/>
      <c r="R221" s="213"/>
      <c r="S221" s="213"/>
      <c r="T221" s="214"/>
      <c r="AT221" s="215" t="s">
        <v>206</v>
      </c>
      <c r="AU221" s="215" t="s">
        <v>81</v>
      </c>
      <c r="AV221" s="11" t="s">
        <v>22</v>
      </c>
      <c r="AW221" s="11" t="s">
        <v>37</v>
      </c>
      <c r="AX221" s="11" t="s">
        <v>73</v>
      </c>
      <c r="AY221" s="215" t="s">
        <v>117</v>
      </c>
    </row>
    <row r="222" spans="2:65" s="11" customFormat="1" ht="13.5" x14ac:dyDescent="0.3">
      <c r="B222" s="205"/>
      <c r="C222" s="206"/>
      <c r="D222" s="197" t="s">
        <v>206</v>
      </c>
      <c r="E222" s="207" t="s">
        <v>20</v>
      </c>
      <c r="F222" s="208" t="s">
        <v>324</v>
      </c>
      <c r="G222" s="206"/>
      <c r="H222" s="209" t="s">
        <v>20</v>
      </c>
      <c r="I222" s="210"/>
      <c r="J222" s="206"/>
      <c r="K222" s="206"/>
      <c r="L222" s="211"/>
      <c r="M222" s="212"/>
      <c r="N222" s="213"/>
      <c r="O222" s="213"/>
      <c r="P222" s="213"/>
      <c r="Q222" s="213"/>
      <c r="R222" s="213"/>
      <c r="S222" s="213"/>
      <c r="T222" s="214"/>
      <c r="AT222" s="215" t="s">
        <v>206</v>
      </c>
      <c r="AU222" s="215" t="s">
        <v>81</v>
      </c>
      <c r="AV222" s="11" t="s">
        <v>22</v>
      </c>
      <c r="AW222" s="11" t="s">
        <v>37</v>
      </c>
      <c r="AX222" s="11" t="s">
        <v>73</v>
      </c>
      <c r="AY222" s="215" t="s">
        <v>117</v>
      </c>
    </row>
    <row r="223" spans="2:65" s="11" customFormat="1" ht="13.5" x14ac:dyDescent="0.3">
      <c r="B223" s="205"/>
      <c r="C223" s="206"/>
      <c r="D223" s="197" t="s">
        <v>206</v>
      </c>
      <c r="E223" s="207" t="s">
        <v>20</v>
      </c>
      <c r="F223" s="208" t="s">
        <v>325</v>
      </c>
      <c r="G223" s="206"/>
      <c r="H223" s="209" t="s">
        <v>20</v>
      </c>
      <c r="I223" s="210"/>
      <c r="J223" s="206"/>
      <c r="K223" s="206"/>
      <c r="L223" s="211"/>
      <c r="M223" s="212"/>
      <c r="N223" s="213"/>
      <c r="O223" s="213"/>
      <c r="P223" s="213"/>
      <c r="Q223" s="213"/>
      <c r="R223" s="213"/>
      <c r="S223" s="213"/>
      <c r="T223" s="214"/>
      <c r="AT223" s="215" t="s">
        <v>206</v>
      </c>
      <c r="AU223" s="215" t="s">
        <v>81</v>
      </c>
      <c r="AV223" s="11" t="s">
        <v>22</v>
      </c>
      <c r="AW223" s="11" t="s">
        <v>37</v>
      </c>
      <c r="AX223" s="11" t="s">
        <v>73</v>
      </c>
      <c r="AY223" s="215" t="s">
        <v>117</v>
      </c>
    </row>
    <row r="224" spans="2:65" s="11" customFormat="1" ht="13.5" x14ac:dyDescent="0.3">
      <c r="B224" s="205"/>
      <c r="C224" s="206"/>
      <c r="D224" s="197" t="s">
        <v>206</v>
      </c>
      <c r="E224" s="207" t="s">
        <v>20</v>
      </c>
      <c r="F224" s="208" t="s">
        <v>326</v>
      </c>
      <c r="G224" s="206"/>
      <c r="H224" s="209" t="s">
        <v>20</v>
      </c>
      <c r="I224" s="210"/>
      <c r="J224" s="206"/>
      <c r="K224" s="206"/>
      <c r="L224" s="211"/>
      <c r="M224" s="212"/>
      <c r="N224" s="213"/>
      <c r="O224" s="213"/>
      <c r="P224" s="213"/>
      <c r="Q224" s="213"/>
      <c r="R224" s="213"/>
      <c r="S224" s="213"/>
      <c r="T224" s="214"/>
      <c r="AT224" s="215" t="s">
        <v>206</v>
      </c>
      <c r="AU224" s="215" t="s">
        <v>81</v>
      </c>
      <c r="AV224" s="11" t="s">
        <v>22</v>
      </c>
      <c r="AW224" s="11" t="s">
        <v>37</v>
      </c>
      <c r="AX224" s="11" t="s">
        <v>73</v>
      </c>
      <c r="AY224" s="215" t="s">
        <v>117</v>
      </c>
    </row>
    <row r="225" spans="2:65" s="11" customFormat="1" ht="13.5" x14ac:dyDescent="0.3">
      <c r="B225" s="205"/>
      <c r="C225" s="206"/>
      <c r="D225" s="197" t="s">
        <v>206</v>
      </c>
      <c r="E225" s="207" t="s">
        <v>20</v>
      </c>
      <c r="F225" s="208" t="s">
        <v>327</v>
      </c>
      <c r="G225" s="206"/>
      <c r="H225" s="209" t="s">
        <v>20</v>
      </c>
      <c r="I225" s="210"/>
      <c r="J225" s="206"/>
      <c r="K225" s="206"/>
      <c r="L225" s="211"/>
      <c r="M225" s="212"/>
      <c r="N225" s="213"/>
      <c r="O225" s="213"/>
      <c r="P225" s="213"/>
      <c r="Q225" s="213"/>
      <c r="R225" s="213"/>
      <c r="S225" s="213"/>
      <c r="T225" s="214"/>
      <c r="AT225" s="215" t="s">
        <v>206</v>
      </c>
      <c r="AU225" s="215" t="s">
        <v>81</v>
      </c>
      <c r="AV225" s="11" t="s">
        <v>22</v>
      </c>
      <c r="AW225" s="11" t="s">
        <v>37</v>
      </c>
      <c r="AX225" s="11" t="s">
        <v>73</v>
      </c>
      <c r="AY225" s="215" t="s">
        <v>117</v>
      </c>
    </row>
    <row r="226" spans="2:65" s="11" customFormat="1" ht="13.5" x14ac:dyDescent="0.3">
      <c r="B226" s="205"/>
      <c r="C226" s="206"/>
      <c r="D226" s="197" t="s">
        <v>206</v>
      </c>
      <c r="E226" s="207" t="s">
        <v>20</v>
      </c>
      <c r="F226" s="208" t="s">
        <v>328</v>
      </c>
      <c r="G226" s="206"/>
      <c r="H226" s="209" t="s">
        <v>20</v>
      </c>
      <c r="I226" s="210"/>
      <c r="J226" s="206"/>
      <c r="K226" s="206"/>
      <c r="L226" s="211"/>
      <c r="M226" s="212"/>
      <c r="N226" s="213"/>
      <c r="O226" s="213"/>
      <c r="P226" s="213"/>
      <c r="Q226" s="213"/>
      <c r="R226" s="213"/>
      <c r="S226" s="213"/>
      <c r="T226" s="214"/>
      <c r="AT226" s="215" t="s">
        <v>206</v>
      </c>
      <c r="AU226" s="215" t="s">
        <v>81</v>
      </c>
      <c r="AV226" s="11" t="s">
        <v>22</v>
      </c>
      <c r="AW226" s="11" t="s">
        <v>37</v>
      </c>
      <c r="AX226" s="11" t="s">
        <v>73</v>
      </c>
      <c r="AY226" s="215" t="s">
        <v>117</v>
      </c>
    </row>
    <row r="227" spans="2:65" s="12" customFormat="1" ht="13.5" x14ac:dyDescent="0.3">
      <c r="B227" s="216"/>
      <c r="C227" s="217"/>
      <c r="D227" s="197" t="s">
        <v>206</v>
      </c>
      <c r="E227" s="218" t="s">
        <v>20</v>
      </c>
      <c r="F227" s="219" t="s">
        <v>329</v>
      </c>
      <c r="G227" s="217"/>
      <c r="H227" s="220">
        <v>352</v>
      </c>
      <c r="I227" s="221"/>
      <c r="J227" s="217"/>
      <c r="K227" s="217"/>
      <c r="L227" s="222"/>
      <c r="M227" s="223"/>
      <c r="N227" s="224"/>
      <c r="O227" s="224"/>
      <c r="P227" s="224"/>
      <c r="Q227" s="224"/>
      <c r="R227" s="224"/>
      <c r="S227" s="224"/>
      <c r="T227" s="225"/>
      <c r="AT227" s="226" t="s">
        <v>206</v>
      </c>
      <c r="AU227" s="226" t="s">
        <v>81</v>
      </c>
      <c r="AV227" s="12" t="s">
        <v>81</v>
      </c>
      <c r="AW227" s="12" t="s">
        <v>37</v>
      </c>
      <c r="AX227" s="12" t="s">
        <v>73</v>
      </c>
      <c r="AY227" s="226" t="s">
        <v>117</v>
      </c>
    </row>
    <row r="228" spans="2:65" s="13" customFormat="1" ht="13.5" x14ac:dyDescent="0.3">
      <c r="B228" s="230"/>
      <c r="C228" s="231"/>
      <c r="D228" s="195" t="s">
        <v>206</v>
      </c>
      <c r="E228" s="232" t="s">
        <v>20</v>
      </c>
      <c r="F228" s="233" t="s">
        <v>220</v>
      </c>
      <c r="G228" s="231"/>
      <c r="H228" s="234">
        <v>352</v>
      </c>
      <c r="I228" s="235"/>
      <c r="J228" s="231"/>
      <c r="K228" s="231"/>
      <c r="L228" s="236"/>
      <c r="M228" s="237"/>
      <c r="N228" s="238"/>
      <c r="O228" s="238"/>
      <c r="P228" s="238"/>
      <c r="Q228" s="238"/>
      <c r="R228" s="238"/>
      <c r="S228" s="238"/>
      <c r="T228" s="239"/>
      <c r="AT228" s="240" t="s">
        <v>206</v>
      </c>
      <c r="AU228" s="240" t="s">
        <v>81</v>
      </c>
      <c r="AV228" s="13" t="s">
        <v>116</v>
      </c>
      <c r="AW228" s="13" t="s">
        <v>37</v>
      </c>
      <c r="AX228" s="13" t="s">
        <v>22</v>
      </c>
      <c r="AY228" s="240" t="s">
        <v>117</v>
      </c>
    </row>
    <row r="229" spans="2:65" s="1" customFormat="1" ht="22.5" customHeight="1" x14ac:dyDescent="0.3">
      <c r="B229" s="35"/>
      <c r="C229" s="255" t="s">
        <v>163</v>
      </c>
      <c r="D229" s="255" t="s">
        <v>299</v>
      </c>
      <c r="E229" s="256" t="s">
        <v>330</v>
      </c>
      <c r="F229" s="257" t="s">
        <v>331</v>
      </c>
      <c r="G229" s="258" t="s">
        <v>200</v>
      </c>
      <c r="H229" s="259">
        <v>616</v>
      </c>
      <c r="I229" s="260"/>
      <c r="J229" s="261">
        <f>ROUND(I229*H229,2)</f>
        <v>0</v>
      </c>
      <c r="K229" s="257" t="s">
        <v>201</v>
      </c>
      <c r="L229" s="262"/>
      <c r="M229" s="263" t="s">
        <v>20</v>
      </c>
      <c r="N229" s="264" t="s">
        <v>44</v>
      </c>
      <c r="O229" s="36"/>
      <c r="P229" s="192">
        <f>O229*H229</f>
        <v>0</v>
      </c>
      <c r="Q229" s="192">
        <v>2.0000000000000001E-4</v>
      </c>
      <c r="R229" s="192">
        <f>Q229*H229</f>
        <v>0.1232</v>
      </c>
      <c r="S229" s="192">
        <v>0</v>
      </c>
      <c r="T229" s="193">
        <f>S229*H229</f>
        <v>0</v>
      </c>
      <c r="AR229" s="18" t="s">
        <v>157</v>
      </c>
      <c r="AT229" s="18" t="s">
        <v>299</v>
      </c>
      <c r="AU229" s="18" t="s">
        <v>81</v>
      </c>
      <c r="AY229" s="18" t="s">
        <v>117</v>
      </c>
      <c r="BE229" s="194">
        <f>IF(N229="základní",J229,0)</f>
        <v>0</v>
      </c>
      <c r="BF229" s="194">
        <f>IF(N229="snížená",J229,0)</f>
        <v>0</v>
      </c>
      <c r="BG229" s="194">
        <f>IF(N229="zákl. přenesená",J229,0)</f>
        <v>0</v>
      </c>
      <c r="BH229" s="194">
        <f>IF(N229="sníž. přenesená",J229,0)</f>
        <v>0</v>
      </c>
      <c r="BI229" s="194">
        <f>IF(N229="nulová",J229,0)</f>
        <v>0</v>
      </c>
      <c r="BJ229" s="18" t="s">
        <v>22</v>
      </c>
      <c r="BK229" s="194">
        <f>ROUND(I229*H229,2)</f>
        <v>0</v>
      </c>
      <c r="BL229" s="18" t="s">
        <v>116</v>
      </c>
      <c r="BM229" s="18" t="s">
        <v>332</v>
      </c>
    </row>
    <row r="230" spans="2:65" s="1" customFormat="1" ht="13.5" x14ac:dyDescent="0.3">
      <c r="B230" s="35"/>
      <c r="C230" s="57"/>
      <c r="D230" s="197" t="s">
        <v>124</v>
      </c>
      <c r="E230" s="57"/>
      <c r="F230" s="198" t="s">
        <v>333</v>
      </c>
      <c r="G230" s="57"/>
      <c r="H230" s="57"/>
      <c r="I230" s="153"/>
      <c r="J230" s="57"/>
      <c r="K230" s="57"/>
      <c r="L230" s="55"/>
      <c r="M230" s="72"/>
      <c r="N230" s="36"/>
      <c r="O230" s="36"/>
      <c r="P230" s="36"/>
      <c r="Q230" s="36"/>
      <c r="R230" s="36"/>
      <c r="S230" s="36"/>
      <c r="T230" s="73"/>
      <c r="AT230" s="18" t="s">
        <v>124</v>
      </c>
      <c r="AU230" s="18" t="s">
        <v>81</v>
      </c>
    </row>
    <row r="231" spans="2:65" s="11" customFormat="1" ht="13.5" x14ac:dyDescent="0.3">
      <c r="B231" s="205"/>
      <c r="C231" s="206"/>
      <c r="D231" s="197" t="s">
        <v>206</v>
      </c>
      <c r="E231" s="207" t="s">
        <v>20</v>
      </c>
      <c r="F231" s="208" t="s">
        <v>334</v>
      </c>
      <c r="G231" s="206"/>
      <c r="H231" s="209" t="s">
        <v>20</v>
      </c>
      <c r="I231" s="210"/>
      <c r="J231" s="206"/>
      <c r="K231" s="206"/>
      <c r="L231" s="211"/>
      <c r="M231" s="212"/>
      <c r="N231" s="213"/>
      <c r="O231" s="213"/>
      <c r="P231" s="213"/>
      <c r="Q231" s="213"/>
      <c r="R231" s="213"/>
      <c r="S231" s="213"/>
      <c r="T231" s="214"/>
      <c r="AT231" s="215" t="s">
        <v>206</v>
      </c>
      <c r="AU231" s="215" t="s">
        <v>81</v>
      </c>
      <c r="AV231" s="11" t="s">
        <v>22</v>
      </c>
      <c r="AW231" s="11" t="s">
        <v>37</v>
      </c>
      <c r="AX231" s="11" t="s">
        <v>73</v>
      </c>
      <c r="AY231" s="215" t="s">
        <v>117</v>
      </c>
    </row>
    <row r="232" spans="2:65" s="12" customFormat="1" ht="13.5" x14ac:dyDescent="0.3">
      <c r="B232" s="216"/>
      <c r="C232" s="217"/>
      <c r="D232" s="197" t="s">
        <v>206</v>
      </c>
      <c r="E232" s="218" t="s">
        <v>20</v>
      </c>
      <c r="F232" s="219" t="s">
        <v>329</v>
      </c>
      <c r="G232" s="217"/>
      <c r="H232" s="220">
        <v>352</v>
      </c>
      <c r="I232" s="221"/>
      <c r="J232" s="217"/>
      <c r="K232" s="217"/>
      <c r="L232" s="222"/>
      <c r="M232" s="223"/>
      <c r="N232" s="224"/>
      <c r="O232" s="224"/>
      <c r="P232" s="224"/>
      <c r="Q232" s="224"/>
      <c r="R232" s="224"/>
      <c r="S232" s="224"/>
      <c r="T232" s="225"/>
      <c r="AT232" s="226" t="s">
        <v>206</v>
      </c>
      <c r="AU232" s="226" t="s">
        <v>81</v>
      </c>
      <c r="AV232" s="12" t="s">
        <v>81</v>
      </c>
      <c r="AW232" s="12" t="s">
        <v>37</v>
      </c>
      <c r="AX232" s="12" t="s">
        <v>22</v>
      </c>
      <c r="AY232" s="226" t="s">
        <v>117</v>
      </c>
    </row>
    <row r="233" spans="2:65" s="12" customFormat="1" ht="13.5" x14ac:dyDescent="0.3">
      <c r="B233" s="216"/>
      <c r="C233" s="217"/>
      <c r="D233" s="197" t="s">
        <v>206</v>
      </c>
      <c r="E233" s="217"/>
      <c r="F233" s="219" t="s">
        <v>335</v>
      </c>
      <c r="G233" s="217"/>
      <c r="H233" s="220">
        <v>616</v>
      </c>
      <c r="I233" s="221"/>
      <c r="J233" s="217"/>
      <c r="K233" s="217"/>
      <c r="L233" s="222"/>
      <c r="M233" s="223"/>
      <c r="N233" s="224"/>
      <c r="O233" s="224"/>
      <c r="P233" s="224"/>
      <c r="Q233" s="224"/>
      <c r="R233" s="224"/>
      <c r="S233" s="224"/>
      <c r="T233" s="225"/>
      <c r="AT233" s="226" t="s">
        <v>206</v>
      </c>
      <c r="AU233" s="226" t="s">
        <v>81</v>
      </c>
      <c r="AV233" s="12" t="s">
        <v>81</v>
      </c>
      <c r="AW233" s="12" t="s">
        <v>4</v>
      </c>
      <c r="AX233" s="12" t="s">
        <v>22</v>
      </c>
      <c r="AY233" s="226" t="s">
        <v>117</v>
      </c>
    </row>
    <row r="234" spans="2:65" s="10" customFormat="1" ht="29.85" customHeight="1" x14ac:dyDescent="0.3">
      <c r="B234" s="166"/>
      <c r="C234" s="167"/>
      <c r="D234" s="180" t="s">
        <v>72</v>
      </c>
      <c r="E234" s="181" t="s">
        <v>116</v>
      </c>
      <c r="F234" s="181" t="s">
        <v>336</v>
      </c>
      <c r="G234" s="167"/>
      <c r="H234" s="167"/>
      <c r="I234" s="170"/>
      <c r="J234" s="182">
        <f>BK234</f>
        <v>0</v>
      </c>
      <c r="K234" s="167"/>
      <c r="L234" s="172"/>
      <c r="M234" s="173"/>
      <c r="N234" s="174"/>
      <c r="O234" s="174"/>
      <c r="P234" s="175">
        <f>SUM(P235:P242)</f>
        <v>0</v>
      </c>
      <c r="Q234" s="174"/>
      <c r="R234" s="175">
        <f>SUM(R235:R242)</f>
        <v>0</v>
      </c>
      <c r="S234" s="174"/>
      <c r="T234" s="176">
        <f>SUM(T235:T242)</f>
        <v>0</v>
      </c>
      <c r="AR234" s="177" t="s">
        <v>22</v>
      </c>
      <c r="AT234" s="178" t="s">
        <v>72</v>
      </c>
      <c r="AU234" s="178" t="s">
        <v>22</v>
      </c>
      <c r="AY234" s="177" t="s">
        <v>117</v>
      </c>
      <c r="BK234" s="179">
        <f>SUM(BK235:BK242)</f>
        <v>0</v>
      </c>
    </row>
    <row r="235" spans="2:65" s="1" customFormat="1" ht="22.5" customHeight="1" x14ac:dyDescent="0.3">
      <c r="B235" s="35"/>
      <c r="C235" s="183" t="s">
        <v>304</v>
      </c>
      <c r="D235" s="183" t="s">
        <v>119</v>
      </c>
      <c r="E235" s="184" t="s">
        <v>337</v>
      </c>
      <c r="F235" s="185" t="s">
        <v>338</v>
      </c>
      <c r="G235" s="186" t="s">
        <v>224</v>
      </c>
      <c r="H235" s="187">
        <v>100</v>
      </c>
      <c r="I235" s="188"/>
      <c r="J235" s="189">
        <f>ROUND(I235*H235,2)</f>
        <v>0</v>
      </c>
      <c r="K235" s="185" t="s">
        <v>201</v>
      </c>
      <c r="L235" s="55"/>
      <c r="M235" s="190" t="s">
        <v>20</v>
      </c>
      <c r="N235" s="191" t="s">
        <v>44</v>
      </c>
      <c r="O235" s="36"/>
      <c r="P235" s="192">
        <f>O235*H235</f>
        <v>0</v>
      </c>
      <c r="Q235" s="192">
        <v>0</v>
      </c>
      <c r="R235" s="192">
        <f>Q235*H235</f>
        <v>0</v>
      </c>
      <c r="S235" s="192">
        <v>0</v>
      </c>
      <c r="T235" s="193">
        <f>S235*H235</f>
        <v>0</v>
      </c>
      <c r="AR235" s="18" t="s">
        <v>116</v>
      </c>
      <c r="AT235" s="18" t="s">
        <v>119</v>
      </c>
      <c r="AU235" s="18" t="s">
        <v>81</v>
      </c>
      <c r="AY235" s="18" t="s">
        <v>117</v>
      </c>
      <c r="BE235" s="194">
        <f>IF(N235="základní",J235,0)</f>
        <v>0</v>
      </c>
      <c r="BF235" s="194">
        <f>IF(N235="snížená",J235,0)</f>
        <v>0</v>
      </c>
      <c r="BG235" s="194">
        <f>IF(N235="zákl. přenesená",J235,0)</f>
        <v>0</v>
      </c>
      <c r="BH235" s="194">
        <f>IF(N235="sníž. přenesená",J235,0)</f>
        <v>0</v>
      </c>
      <c r="BI235" s="194">
        <f>IF(N235="nulová",J235,0)</f>
        <v>0</v>
      </c>
      <c r="BJ235" s="18" t="s">
        <v>22</v>
      </c>
      <c r="BK235" s="194">
        <f>ROUND(I235*H235,2)</f>
        <v>0</v>
      </c>
      <c r="BL235" s="18" t="s">
        <v>116</v>
      </c>
      <c r="BM235" s="18" t="s">
        <v>339</v>
      </c>
    </row>
    <row r="236" spans="2:65" s="1" customFormat="1" ht="13.5" x14ac:dyDescent="0.3">
      <c r="B236" s="35"/>
      <c r="C236" s="57"/>
      <c r="D236" s="197" t="s">
        <v>124</v>
      </c>
      <c r="E236" s="57"/>
      <c r="F236" s="198" t="s">
        <v>340</v>
      </c>
      <c r="G236" s="57"/>
      <c r="H236" s="57"/>
      <c r="I236" s="153"/>
      <c r="J236" s="57"/>
      <c r="K236" s="57"/>
      <c r="L236" s="55"/>
      <c r="M236" s="72"/>
      <c r="N236" s="36"/>
      <c r="O236" s="36"/>
      <c r="P236" s="36"/>
      <c r="Q236" s="36"/>
      <c r="R236" s="36"/>
      <c r="S236" s="36"/>
      <c r="T236" s="73"/>
      <c r="AT236" s="18" t="s">
        <v>124</v>
      </c>
      <c r="AU236" s="18" t="s">
        <v>81</v>
      </c>
    </row>
    <row r="237" spans="2:65" s="1" customFormat="1" ht="54" x14ac:dyDescent="0.3">
      <c r="B237" s="35"/>
      <c r="C237" s="57"/>
      <c r="D237" s="197" t="s">
        <v>204</v>
      </c>
      <c r="E237" s="57"/>
      <c r="F237" s="200" t="s">
        <v>341</v>
      </c>
      <c r="G237" s="57"/>
      <c r="H237" s="57"/>
      <c r="I237" s="153"/>
      <c r="J237" s="57"/>
      <c r="K237" s="57"/>
      <c r="L237" s="55"/>
      <c r="M237" s="72"/>
      <c r="N237" s="36"/>
      <c r="O237" s="36"/>
      <c r="P237" s="36"/>
      <c r="Q237" s="36"/>
      <c r="R237" s="36"/>
      <c r="S237" s="36"/>
      <c r="T237" s="73"/>
      <c r="AT237" s="18" t="s">
        <v>204</v>
      </c>
      <c r="AU237" s="18" t="s">
        <v>81</v>
      </c>
    </row>
    <row r="238" spans="2:65" s="11" customFormat="1" ht="13.5" x14ac:dyDescent="0.3">
      <c r="B238" s="205"/>
      <c r="C238" s="206"/>
      <c r="D238" s="197" t="s">
        <v>206</v>
      </c>
      <c r="E238" s="207" t="s">
        <v>20</v>
      </c>
      <c r="F238" s="208" t="s">
        <v>342</v>
      </c>
      <c r="G238" s="206"/>
      <c r="H238" s="209" t="s">
        <v>20</v>
      </c>
      <c r="I238" s="210"/>
      <c r="J238" s="206"/>
      <c r="K238" s="206"/>
      <c r="L238" s="211"/>
      <c r="M238" s="212"/>
      <c r="N238" s="213"/>
      <c r="O238" s="213"/>
      <c r="P238" s="213"/>
      <c r="Q238" s="213"/>
      <c r="R238" s="213"/>
      <c r="S238" s="213"/>
      <c r="T238" s="214"/>
      <c r="AT238" s="215" t="s">
        <v>206</v>
      </c>
      <c r="AU238" s="215" t="s">
        <v>81</v>
      </c>
      <c r="AV238" s="11" t="s">
        <v>22</v>
      </c>
      <c r="AW238" s="11" t="s">
        <v>37</v>
      </c>
      <c r="AX238" s="11" t="s">
        <v>73</v>
      </c>
      <c r="AY238" s="215" t="s">
        <v>117</v>
      </c>
    </row>
    <row r="239" spans="2:65" s="11" customFormat="1" ht="27" x14ac:dyDescent="0.3">
      <c r="B239" s="205"/>
      <c r="C239" s="206"/>
      <c r="D239" s="197" t="s">
        <v>206</v>
      </c>
      <c r="E239" s="207" t="s">
        <v>20</v>
      </c>
      <c r="F239" s="208" t="s">
        <v>343</v>
      </c>
      <c r="G239" s="206"/>
      <c r="H239" s="209" t="s">
        <v>20</v>
      </c>
      <c r="I239" s="210"/>
      <c r="J239" s="206"/>
      <c r="K239" s="206"/>
      <c r="L239" s="211"/>
      <c r="M239" s="212"/>
      <c r="N239" s="213"/>
      <c r="O239" s="213"/>
      <c r="P239" s="213"/>
      <c r="Q239" s="213"/>
      <c r="R239" s="213"/>
      <c r="S239" s="213"/>
      <c r="T239" s="214"/>
      <c r="AT239" s="215" t="s">
        <v>206</v>
      </c>
      <c r="AU239" s="215" t="s">
        <v>81</v>
      </c>
      <c r="AV239" s="11" t="s">
        <v>22</v>
      </c>
      <c r="AW239" s="11" t="s">
        <v>37</v>
      </c>
      <c r="AX239" s="11" t="s">
        <v>73</v>
      </c>
      <c r="AY239" s="215" t="s">
        <v>117</v>
      </c>
    </row>
    <row r="240" spans="2:65" s="11" customFormat="1" ht="13.5" x14ac:dyDescent="0.3">
      <c r="B240" s="205"/>
      <c r="C240" s="206"/>
      <c r="D240" s="197" t="s">
        <v>206</v>
      </c>
      <c r="E240" s="207" t="s">
        <v>20</v>
      </c>
      <c r="F240" s="208" t="s">
        <v>344</v>
      </c>
      <c r="G240" s="206"/>
      <c r="H240" s="209" t="s">
        <v>20</v>
      </c>
      <c r="I240" s="210"/>
      <c r="J240" s="206"/>
      <c r="K240" s="206"/>
      <c r="L240" s="211"/>
      <c r="M240" s="212"/>
      <c r="N240" s="213"/>
      <c r="O240" s="213"/>
      <c r="P240" s="213"/>
      <c r="Q240" s="213"/>
      <c r="R240" s="213"/>
      <c r="S240" s="213"/>
      <c r="T240" s="214"/>
      <c r="AT240" s="215" t="s">
        <v>206</v>
      </c>
      <c r="AU240" s="215" t="s">
        <v>81</v>
      </c>
      <c r="AV240" s="11" t="s">
        <v>22</v>
      </c>
      <c r="AW240" s="11" t="s">
        <v>37</v>
      </c>
      <c r="AX240" s="11" t="s">
        <v>73</v>
      </c>
      <c r="AY240" s="215" t="s">
        <v>117</v>
      </c>
    </row>
    <row r="241" spans="2:65" s="11" customFormat="1" ht="13.5" x14ac:dyDescent="0.3">
      <c r="B241" s="205"/>
      <c r="C241" s="206"/>
      <c r="D241" s="197" t="s">
        <v>206</v>
      </c>
      <c r="E241" s="207" t="s">
        <v>20</v>
      </c>
      <c r="F241" s="208" t="s">
        <v>345</v>
      </c>
      <c r="G241" s="206"/>
      <c r="H241" s="209" t="s">
        <v>20</v>
      </c>
      <c r="I241" s="210"/>
      <c r="J241" s="206"/>
      <c r="K241" s="206"/>
      <c r="L241" s="211"/>
      <c r="M241" s="212"/>
      <c r="N241" s="213"/>
      <c r="O241" s="213"/>
      <c r="P241" s="213"/>
      <c r="Q241" s="213"/>
      <c r="R241" s="213"/>
      <c r="S241" s="213"/>
      <c r="T241" s="214"/>
      <c r="AT241" s="215" t="s">
        <v>206</v>
      </c>
      <c r="AU241" s="215" t="s">
        <v>81</v>
      </c>
      <c r="AV241" s="11" t="s">
        <v>22</v>
      </c>
      <c r="AW241" s="11" t="s">
        <v>37</v>
      </c>
      <c r="AX241" s="11" t="s">
        <v>73</v>
      </c>
      <c r="AY241" s="215" t="s">
        <v>117</v>
      </c>
    </row>
    <row r="242" spans="2:65" s="12" customFormat="1" ht="13.5" x14ac:dyDescent="0.3">
      <c r="B242" s="216"/>
      <c r="C242" s="217"/>
      <c r="D242" s="197" t="s">
        <v>206</v>
      </c>
      <c r="E242" s="218" t="s">
        <v>20</v>
      </c>
      <c r="F242" s="219" t="s">
        <v>346</v>
      </c>
      <c r="G242" s="217"/>
      <c r="H242" s="220">
        <v>100</v>
      </c>
      <c r="I242" s="221"/>
      <c r="J242" s="217"/>
      <c r="K242" s="217"/>
      <c r="L242" s="222"/>
      <c r="M242" s="223"/>
      <c r="N242" s="224"/>
      <c r="O242" s="224"/>
      <c r="P242" s="224"/>
      <c r="Q242" s="224"/>
      <c r="R242" s="224"/>
      <c r="S242" s="224"/>
      <c r="T242" s="225"/>
      <c r="AT242" s="226" t="s">
        <v>206</v>
      </c>
      <c r="AU242" s="226" t="s">
        <v>81</v>
      </c>
      <c r="AV242" s="12" t="s">
        <v>81</v>
      </c>
      <c r="AW242" s="12" t="s">
        <v>37</v>
      </c>
      <c r="AX242" s="12" t="s">
        <v>22</v>
      </c>
      <c r="AY242" s="226" t="s">
        <v>117</v>
      </c>
    </row>
    <row r="243" spans="2:65" s="10" customFormat="1" ht="29.85" customHeight="1" x14ac:dyDescent="0.3">
      <c r="B243" s="166"/>
      <c r="C243" s="167"/>
      <c r="D243" s="180" t="s">
        <v>72</v>
      </c>
      <c r="E243" s="181" t="s">
        <v>141</v>
      </c>
      <c r="F243" s="181" t="s">
        <v>347</v>
      </c>
      <c r="G243" s="167"/>
      <c r="H243" s="167"/>
      <c r="I243" s="170"/>
      <c r="J243" s="182">
        <f>BK243</f>
        <v>0</v>
      </c>
      <c r="K243" s="167"/>
      <c r="L243" s="172"/>
      <c r="M243" s="173"/>
      <c r="N243" s="174"/>
      <c r="O243" s="174"/>
      <c r="P243" s="175">
        <f>SUM(P244:P335)</f>
        <v>0</v>
      </c>
      <c r="Q243" s="174"/>
      <c r="R243" s="175">
        <f>SUM(R244:R335)</f>
        <v>385.34079999999994</v>
      </c>
      <c r="S243" s="174"/>
      <c r="T243" s="176">
        <f>SUM(T244:T335)</f>
        <v>0</v>
      </c>
      <c r="AR243" s="177" t="s">
        <v>22</v>
      </c>
      <c r="AT243" s="178" t="s">
        <v>72</v>
      </c>
      <c r="AU243" s="178" t="s">
        <v>22</v>
      </c>
      <c r="AY243" s="177" t="s">
        <v>117</v>
      </c>
      <c r="BK243" s="179">
        <f>SUM(BK244:BK335)</f>
        <v>0</v>
      </c>
    </row>
    <row r="244" spans="2:65" s="1" customFormat="1" ht="22.5" customHeight="1" x14ac:dyDescent="0.3">
      <c r="B244" s="35"/>
      <c r="C244" s="183" t="s">
        <v>348</v>
      </c>
      <c r="D244" s="183" t="s">
        <v>119</v>
      </c>
      <c r="E244" s="184" t="s">
        <v>349</v>
      </c>
      <c r="F244" s="185" t="s">
        <v>350</v>
      </c>
      <c r="G244" s="186" t="s">
        <v>200</v>
      </c>
      <c r="H244" s="187">
        <v>200</v>
      </c>
      <c r="I244" s="188"/>
      <c r="J244" s="189">
        <f>ROUND(I244*H244,2)</f>
        <v>0</v>
      </c>
      <c r="K244" s="185" t="s">
        <v>201</v>
      </c>
      <c r="L244" s="55"/>
      <c r="M244" s="190" t="s">
        <v>20</v>
      </c>
      <c r="N244" s="191" t="s">
        <v>44</v>
      </c>
      <c r="O244" s="36"/>
      <c r="P244" s="192">
        <f>O244*H244</f>
        <v>0</v>
      </c>
      <c r="Q244" s="192">
        <v>0</v>
      </c>
      <c r="R244" s="192">
        <f>Q244*H244</f>
        <v>0</v>
      </c>
      <c r="S244" s="192">
        <v>0</v>
      </c>
      <c r="T244" s="193">
        <f>S244*H244</f>
        <v>0</v>
      </c>
      <c r="AR244" s="18" t="s">
        <v>116</v>
      </c>
      <c r="AT244" s="18" t="s">
        <v>119</v>
      </c>
      <c r="AU244" s="18" t="s">
        <v>81</v>
      </c>
      <c r="AY244" s="18" t="s">
        <v>117</v>
      </c>
      <c r="BE244" s="194">
        <f>IF(N244="základní",J244,0)</f>
        <v>0</v>
      </c>
      <c r="BF244" s="194">
        <f>IF(N244="snížená",J244,0)</f>
        <v>0</v>
      </c>
      <c r="BG244" s="194">
        <f>IF(N244="zákl. přenesená",J244,0)</f>
        <v>0</v>
      </c>
      <c r="BH244" s="194">
        <f>IF(N244="sníž. přenesená",J244,0)</f>
        <v>0</v>
      </c>
      <c r="BI244" s="194">
        <f>IF(N244="nulová",J244,0)</f>
        <v>0</v>
      </c>
      <c r="BJ244" s="18" t="s">
        <v>22</v>
      </c>
      <c r="BK244" s="194">
        <f>ROUND(I244*H244,2)</f>
        <v>0</v>
      </c>
      <c r="BL244" s="18" t="s">
        <v>116</v>
      </c>
      <c r="BM244" s="18" t="s">
        <v>351</v>
      </c>
    </row>
    <row r="245" spans="2:65" s="1" customFormat="1" ht="27" x14ac:dyDescent="0.3">
      <c r="B245" s="35"/>
      <c r="C245" s="57"/>
      <c r="D245" s="197" t="s">
        <v>124</v>
      </c>
      <c r="E245" s="57"/>
      <c r="F245" s="198" t="s">
        <v>352</v>
      </c>
      <c r="G245" s="57"/>
      <c r="H245" s="57"/>
      <c r="I245" s="153"/>
      <c r="J245" s="57"/>
      <c r="K245" s="57"/>
      <c r="L245" s="55"/>
      <c r="M245" s="72"/>
      <c r="N245" s="36"/>
      <c r="O245" s="36"/>
      <c r="P245" s="36"/>
      <c r="Q245" s="36"/>
      <c r="R245" s="36"/>
      <c r="S245" s="36"/>
      <c r="T245" s="73"/>
      <c r="AT245" s="18" t="s">
        <v>124</v>
      </c>
      <c r="AU245" s="18" t="s">
        <v>81</v>
      </c>
    </row>
    <row r="246" spans="2:65" s="11" customFormat="1" ht="13.5" x14ac:dyDescent="0.3">
      <c r="B246" s="205"/>
      <c r="C246" s="206"/>
      <c r="D246" s="197" t="s">
        <v>206</v>
      </c>
      <c r="E246" s="207" t="s">
        <v>20</v>
      </c>
      <c r="F246" s="208" t="s">
        <v>353</v>
      </c>
      <c r="G246" s="206"/>
      <c r="H246" s="209" t="s">
        <v>20</v>
      </c>
      <c r="I246" s="210"/>
      <c r="J246" s="206"/>
      <c r="K246" s="206"/>
      <c r="L246" s="211"/>
      <c r="M246" s="212"/>
      <c r="N246" s="213"/>
      <c r="O246" s="213"/>
      <c r="P246" s="213"/>
      <c r="Q246" s="213"/>
      <c r="R246" s="213"/>
      <c r="S246" s="213"/>
      <c r="T246" s="214"/>
      <c r="AT246" s="215" t="s">
        <v>206</v>
      </c>
      <c r="AU246" s="215" t="s">
        <v>81</v>
      </c>
      <c r="AV246" s="11" t="s">
        <v>22</v>
      </c>
      <c r="AW246" s="11" t="s">
        <v>37</v>
      </c>
      <c r="AX246" s="11" t="s">
        <v>73</v>
      </c>
      <c r="AY246" s="215" t="s">
        <v>117</v>
      </c>
    </row>
    <row r="247" spans="2:65" s="11" customFormat="1" ht="13.5" x14ac:dyDescent="0.3">
      <c r="B247" s="205"/>
      <c r="C247" s="206"/>
      <c r="D247" s="197" t="s">
        <v>206</v>
      </c>
      <c r="E247" s="207" t="s">
        <v>20</v>
      </c>
      <c r="F247" s="208" t="s">
        <v>354</v>
      </c>
      <c r="G247" s="206"/>
      <c r="H247" s="209" t="s">
        <v>20</v>
      </c>
      <c r="I247" s="210"/>
      <c r="J247" s="206"/>
      <c r="K247" s="206"/>
      <c r="L247" s="211"/>
      <c r="M247" s="212"/>
      <c r="N247" s="213"/>
      <c r="O247" s="213"/>
      <c r="P247" s="213"/>
      <c r="Q247" s="213"/>
      <c r="R247" s="213"/>
      <c r="S247" s="213"/>
      <c r="T247" s="214"/>
      <c r="AT247" s="215" t="s">
        <v>206</v>
      </c>
      <c r="AU247" s="215" t="s">
        <v>81</v>
      </c>
      <c r="AV247" s="11" t="s">
        <v>22</v>
      </c>
      <c r="AW247" s="11" t="s">
        <v>37</v>
      </c>
      <c r="AX247" s="11" t="s">
        <v>73</v>
      </c>
      <c r="AY247" s="215" t="s">
        <v>117</v>
      </c>
    </row>
    <row r="248" spans="2:65" s="11" customFormat="1" ht="13.5" x14ac:dyDescent="0.3">
      <c r="B248" s="205"/>
      <c r="C248" s="206"/>
      <c r="D248" s="197" t="s">
        <v>206</v>
      </c>
      <c r="E248" s="207" t="s">
        <v>20</v>
      </c>
      <c r="F248" s="208" t="s">
        <v>355</v>
      </c>
      <c r="G248" s="206"/>
      <c r="H248" s="209" t="s">
        <v>20</v>
      </c>
      <c r="I248" s="210"/>
      <c r="J248" s="206"/>
      <c r="K248" s="206"/>
      <c r="L248" s="211"/>
      <c r="M248" s="212"/>
      <c r="N248" s="213"/>
      <c r="O248" s="213"/>
      <c r="P248" s="213"/>
      <c r="Q248" s="213"/>
      <c r="R248" s="213"/>
      <c r="S248" s="213"/>
      <c r="T248" s="214"/>
      <c r="AT248" s="215" t="s">
        <v>206</v>
      </c>
      <c r="AU248" s="215" t="s">
        <v>81</v>
      </c>
      <c r="AV248" s="11" t="s">
        <v>22</v>
      </c>
      <c r="AW248" s="11" t="s">
        <v>37</v>
      </c>
      <c r="AX248" s="11" t="s">
        <v>73</v>
      </c>
      <c r="AY248" s="215" t="s">
        <v>117</v>
      </c>
    </row>
    <row r="249" spans="2:65" s="12" customFormat="1" ht="13.5" x14ac:dyDescent="0.3">
      <c r="B249" s="216"/>
      <c r="C249" s="217"/>
      <c r="D249" s="195" t="s">
        <v>206</v>
      </c>
      <c r="E249" s="252" t="s">
        <v>20</v>
      </c>
      <c r="F249" s="253" t="s">
        <v>356</v>
      </c>
      <c r="G249" s="217"/>
      <c r="H249" s="254">
        <v>200</v>
      </c>
      <c r="I249" s="221"/>
      <c r="J249" s="217"/>
      <c r="K249" s="217"/>
      <c r="L249" s="222"/>
      <c r="M249" s="223"/>
      <c r="N249" s="224"/>
      <c r="O249" s="224"/>
      <c r="P249" s="224"/>
      <c r="Q249" s="224"/>
      <c r="R249" s="224"/>
      <c r="S249" s="224"/>
      <c r="T249" s="225"/>
      <c r="AT249" s="226" t="s">
        <v>206</v>
      </c>
      <c r="AU249" s="226" t="s">
        <v>81</v>
      </c>
      <c r="AV249" s="12" t="s">
        <v>81</v>
      </c>
      <c r="AW249" s="12" t="s">
        <v>37</v>
      </c>
      <c r="AX249" s="12" t="s">
        <v>22</v>
      </c>
      <c r="AY249" s="226" t="s">
        <v>117</v>
      </c>
    </row>
    <row r="250" spans="2:65" s="1" customFormat="1" ht="22.5" customHeight="1" x14ac:dyDescent="0.3">
      <c r="B250" s="35"/>
      <c r="C250" s="183" t="s">
        <v>27</v>
      </c>
      <c r="D250" s="183" t="s">
        <v>119</v>
      </c>
      <c r="E250" s="184" t="s">
        <v>357</v>
      </c>
      <c r="F250" s="185" t="s">
        <v>358</v>
      </c>
      <c r="G250" s="186" t="s">
        <v>200</v>
      </c>
      <c r="H250" s="187">
        <v>333</v>
      </c>
      <c r="I250" s="188"/>
      <c r="J250" s="189">
        <f>ROUND(I250*H250,2)</f>
        <v>0</v>
      </c>
      <c r="K250" s="185" t="s">
        <v>201</v>
      </c>
      <c r="L250" s="55"/>
      <c r="M250" s="190" t="s">
        <v>20</v>
      </c>
      <c r="N250" s="191" t="s">
        <v>44</v>
      </c>
      <c r="O250" s="36"/>
      <c r="P250" s="192">
        <f>O250*H250</f>
        <v>0</v>
      </c>
      <c r="Q250" s="192">
        <v>0</v>
      </c>
      <c r="R250" s="192">
        <f>Q250*H250</f>
        <v>0</v>
      </c>
      <c r="S250" s="192">
        <v>0</v>
      </c>
      <c r="T250" s="193">
        <f>S250*H250</f>
        <v>0</v>
      </c>
      <c r="AR250" s="18" t="s">
        <v>116</v>
      </c>
      <c r="AT250" s="18" t="s">
        <v>119</v>
      </c>
      <c r="AU250" s="18" t="s">
        <v>81</v>
      </c>
      <c r="AY250" s="18" t="s">
        <v>117</v>
      </c>
      <c r="BE250" s="194">
        <f>IF(N250="základní",J250,0)</f>
        <v>0</v>
      </c>
      <c r="BF250" s="194">
        <f>IF(N250="snížená",J250,0)</f>
        <v>0</v>
      </c>
      <c r="BG250" s="194">
        <f>IF(N250="zákl. přenesená",J250,0)</f>
        <v>0</v>
      </c>
      <c r="BH250" s="194">
        <f>IF(N250="sníž. přenesená",J250,0)</f>
        <v>0</v>
      </c>
      <c r="BI250" s="194">
        <f>IF(N250="nulová",J250,0)</f>
        <v>0</v>
      </c>
      <c r="BJ250" s="18" t="s">
        <v>22</v>
      </c>
      <c r="BK250" s="194">
        <f>ROUND(I250*H250,2)</f>
        <v>0</v>
      </c>
      <c r="BL250" s="18" t="s">
        <v>116</v>
      </c>
      <c r="BM250" s="18" t="s">
        <v>359</v>
      </c>
    </row>
    <row r="251" spans="2:65" s="1" customFormat="1" ht="13.5" x14ac:dyDescent="0.3">
      <c r="B251" s="35"/>
      <c r="C251" s="57"/>
      <c r="D251" s="197" t="s">
        <v>124</v>
      </c>
      <c r="E251" s="57"/>
      <c r="F251" s="198" t="s">
        <v>360</v>
      </c>
      <c r="G251" s="57"/>
      <c r="H251" s="57"/>
      <c r="I251" s="153"/>
      <c r="J251" s="57"/>
      <c r="K251" s="57"/>
      <c r="L251" s="55"/>
      <c r="M251" s="72"/>
      <c r="N251" s="36"/>
      <c r="O251" s="36"/>
      <c r="P251" s="36"/>
      <c r="Q251" s="36"/>
      <c r="R251" s="36"/>
      <c r="S251" s="36"/>
      <c r="T251" s="73"/>
      <c r="AT251" s="18" t="s">
        <v>124</v>
      </c>
      <c r="AU251" s="18" t="s">
        <v>81</v>
      </c>
    </row>
    <row r="252" spans="2:65" s="11" customFormat="1" ht="13.5" x14ac:dyDescent="0.3">
      <c r="B252" s="205"/>
      <c r="C252" s="206"/>
      <c r="D252" s="197" t="s">
        <v>206</v>
      </c>
      <c r="E252" s="207" t="s">
        <v>20</v>
      </c>
      <c r="F252" s="208" t="s">
        <v>361</v>
      </c>
      <c r="G252" s="206"/>
      <c r="H252" s="209" t="s">
        <v>20</v>
      </c>
      <c r="I252" s="210"/>
      <c r="J252" s="206"/>
      <c r="K252" s="206"/>
      <c r="L252" s="211"/>
      <c r="M252" s="212"/>
      <c r="N252" s="213"/>
      <c r="O252" s="213"/>
      <c r="P252" s="213"/>
      <c r="Q252" s="213"/>
      <c r="R252" s="213"/>
      <c r="S252" s="213"/>
      <c r="T252" s="214"/>
      <c r="AT252" s="215" t="s">
        <v>206</v>
      </c>
      <c r="AU252" s="215" t="s">
        <v>81</v>
      </c>
      <c r="AV252" s="11" t="s">
        <v>22</v>
      </c>
      <c r="AW252" s="11" t="s">
        <v>37</v>
      </c>
      <c r="AX252" s="11" t="s">
        <v>73</v>
      </c>
      <c r="AY252" s="215" t="s">
        <v>117</v>
      </c>
    </row>
    <row r="253" spans="2:65" s="11" customFormat="1" ht="13.5" x14ac:dyDescent="0.3">
      <c r="B253" s="205"/>
      <c r="C253" s="206"/>
      <c r="D253" s="197" t="s">
        <v>206</v>
      </c>
      <c r="E253" s="207" t="s">
        <v>20</v>
      </c>
      <c r="F253" s="208" t="s">
        <v>362</v>
      </c>
      <c r="G253" s="206"/>
      <c r="H253" s="209" t="s">
        <v>20</v>
      </c>
      <c r="I253" s="210"/>
      <c r="J253" s="206"/>
      <c r="K253" s="206"/>
      <c r="L253" s="211"/>
      <c r="M253" s="212"/>
      <c r="N253" s="213"/>
      <c r="O253" s="213"/>
      <c r="P253" s="213"/>
      <c r="Q253" s="213"/>
      <c r="R253" s="213"/>
      <c r="S253" s="213"/>
      <c r="T253" s="214"/>
      <c r="AT253" s="215" t="s">
        <v>206</v>
      </c>
      <c r="AU253" s="215" t="s">
        <v>81</v>
      </c>
      <c r="AV253" s="11" t="s">
        <v>22</v>
      </c>
      <c r="AW253" s="11" t="s">
        <v>37</v>
      </c>
      <c r="AX253" s="11" t="s">
        <v>73</v>
      </c>
      <c r="AY253" s="215" t="s">
        <v>117</v>
      </c>
    </row>
    <row r="254" spans="2:65" s="11" customFormat="1" ht="13.5" x14ac:dyDescent="0.3">
      <c r="B254" s="205"/>
      <c r="C254" s="206"/>
      <c r="D254" s="197" t="s">
        <v>206</v>
      </c>
      <c r="E254" s="207" t="s">
        <v>20</v>
      </c>
      <c r="F254" s="208" t="s">
        <v>363</v>
      </c>
      <c r="G254" s="206"/>
      <c r="H254" s="209" t="s">
        <v>20</v>
      </c>
      <c r="I254" s="210"/>
      <c r="J254" s="206"/>
      <c r="K254" s="206"/>
      <c r="L254" s="211"/>
      <c r="M254" s="212"/>
      <c r="N254" s="213"/>
      <c r="O254" s="213"/>
      <c r="P254" s="213"/>
      <c r="Q254" s="213"/>
      <c r="R254" s="213"/>
      <c r="S254" s="213"/>
      <c r="T254" s="214"/>
      <c r="AT254" s="215" t="s">
        <v>206</v>
      </c>
      <c r="AU254" s="215" t="s">
        <v>81</v>
      </c>
      <c r="AV254" s="11" t="s">
        <v>22</v>
      </c>
      <c r="AW254" s="11" t="s">
        <v>37</v>
      </c>
      <c r="AX254" s="11" t="s">
        <v>73</v>
      </c>
      <c r="AY254" s="215" t="s">
        <v>117</v>
      </c>
    </row>
    <row r="255" spans="2:65" s="12" customFormat="1" ht="13.5" x14ac:dyDescent="0.3">
      <c r="B255" s="216"/>
      <c r="C255" s="217"/>
      <c r="D255" s="197" t="s">
        <v>206</v>
      </c>
      <c r="E255" s="218" t="s">
        <v>20</v>
      </c>
      <c r="F255" s="219" t="s">
        <v>364</v>
      </c>
      <c r="G255" s="217"/>
      <c r="H255" s="220">
        <v>333</v>
      </c>
      <c r="I255" s="221"/>
      <c r="J255" s="217"/>
      <c r="K255" s="217"/>
      <c r="L255" s="222"/>
      <c r="M255" s="223"/>
      <c r="N255" s="224"/>
      <c r="O255" s="224"/>
      <c r="P255" s="224"/>
      <c r="Q255" s="224"/>
      <c r="R255" s="224"/>
      <c r="S255" s="224"/>
      <c r="T255" s="225"/>
      <c r="AT255" s="226" t="s">
        <v>206</v>
      </c>
      <c r="AU255" s="226" t="s">
        <v>81</v>
      </c>
      <c r="AV255" s="12" t="s">
        <v>81</v>
      </c>
      <c r="AW255" s="12" t="s">
        <v>37</v>
      </c>
      <c r="AX255" s="12" t="s">
        <v>73</v>
      </c>
      <c r="AY255" s="226" t="s">
        <v>117</v>
      </c>
    </row>
    <row r="256" spans="2:65" s="13" customFormat="1" ht="13.5" x14ac:dyDescent="0.3">
      <c r="B256" s="230"/>
      <c r="C256" s="231"/>
      <c r="D256" s="195" t="s">
        <v>206</v>
      </c>
      <c r="E256" s="232" t="s">
        <v>20</v>
      </c>
      <c r="F256" s="233" t="s">
        <v>220</v>
      </c>
      <c r="G256" s="231"/>
      <c r="H256" s="234">
        <v>333</v>
      </c>
      <c r="I256" s="235"/>
      <c r="J256" s="231"/>
      <c r="K256" s="231"/>
      <c r="L256" s="236"/>
      <c r="M256" s="237"/>
      <c r="N256" s="238"/>
      <c r="O256" s="238"/>
      <c r="P256" s="238"/>
      <c r="Q256" s="238"/>
      <c r="R256" s="238"/>
      <c r="S256" s="238"/>
      <c r="T256" s="239"/>
      <c r="AT256" s="240" t="s">
        <v>206</v>
      </c>
      <c r="AU256" s="240" t="s">
        <v>81</v>
      </c>
      <c r="AV256" s="13" t="s">
        <v>116</v>
      </c>
      <c r="AW256" s="13" t="s">
        <v>37</v>
      </c>
      <c r="AX256" s="13" t="s">
        <v>22</v>
      </c>
      <c r="AY256" s="240" t="s">
        <v>117</v>
      </c>
    </row>
    <row r="257" spans="2:65" s="1" customFormat="1" ht="22.5" customHeight="1" x14ac:dyDescent="0.3">
      <c r="B257" s="35"/>
      <c r="C257" s="183" t="s">
        <v>173</v>
      </c>
      <c r="D257" s="183" t="s">
        <v>119</v>
      </c>
      <c r="E257" s="184" t="s">
        <v>365</v>
      </c>
      <c r="F257" s="185" t="s">
        <v>366</v>
      </c>
      <c r="G257" s="186" t="s">
        <v>200</v>
      </c>
      <c r="H257" s="187">
        <v>8612</v>
      </c>
      <c r="I257" s="188"/>
      <c r="J257" s="189">
        <f>ROUND(I257*H257,2)</f>
        <v>0</v>
      </c>
      <c r="K257" s="185" t="s">
        <v>201</v>
      </c>
      <c r="L257" s="55"/>
      <c r="M257" s="190" t="s">
        <v>20</v>
      </c>
      <c r="N257" s="191" t="s">
        <v>44</v>
      </c>
      <c r="O257" s="36"/>
      <c r="P257" s="192">
        <f>O257*H257</f>
        <v>0</v>
      </c>
      <c r="Q257" s="192">
        <v>0</v>
      </c>
      <c r="R257" s="192">
        <f>Q257*H257</f>
        <v>0</v>
      </c>
      <c r="S257" s="192">
        <v>0</v>
      </c>
      <c r="T257" s="193">
        <f>S257*H257</f>
        <v>0</v>
      </c>
      <c r="AR257" s="18" t="s">
        <v>116</v>
      </c>
      <c r="AT257" s="18" t="s">
        <v>119</v>
      </c>
      <c r="AU257" s="18" t="s">
        <v>81</v>
      </c>
      <c r="AY257" s="18" t="s">
        <v>117</v>
      </c>
      <c r="BE257" s="194">
        <f>IF(N257="základní",J257,0)</f>
        <v>0</v>
      </c>
      <c r="BF257" s="194">
        <f>IF(N257="snížená",J257,0)</f>
        <v>0</v>
      </c>
      <c r="BG257" s="194">
        <f>IF(N257="zákl. přenesená",J257,0)</f>
        <v>0</v>
      </c>
      <c r="BH257" s="194">
        <f>IF(N257="sníž. přenesená",J257,0)</f>
        <v>0</v>
      </c>
      <c r="BI257" s="194">
        <f>IF(N257="nulová",J257,0)</f>
        <v>0</v>
      </c>
      <c r="BJ257" s="18" t="s">
        <v>22</v>
      </c>
      <c r="BK257" s="194">
        <f>ROUND(I257*H257,2)</f>
        <v>0</v>
      </c>
      <c r="BL257" s="18" t="s">
        <v>116</v>
      </c>
      <c r="BM257" s="18" t="s">
        <v>367</v>
      </c>
    </row>
    <row r="258" spans="2:65" s="1" customFormat="1" ht="13.5" x14ac:dyDescent="0.3">
      <c r="B258" s="35"/>
      <c r="C258" s="57"/>
      <c r="D258" s="197" t="s">
        <v>124</v>
      </c>
      <c r="E258" s="57"/>
      <c r="F258" s="198" t="s">
        <v>368</v>
      </c>
      <c r="G258" s="57"/>
      <c r="H258" s="57"/>
      <c r="I258" s="153"/>
      <c r="J258" s="57"/>
      <c r="K258" s="57"/>
      <c r="L258" s="55"/>
      <c r="M258" s="72"/>
      <c r="N258" s="36"/>
      <c r="O258" s="36"/>
      <c r="P258" s="36"/>
      <c r="Q258" s="36"/>
      <c r="R258" s="36"/>
      <c r="S258" s="36"/>
      <c r="T258" s="73"/>
      <c r="AT258" s="18" t="s">
        <v>124</v>
      </c>
      <c r="AU258" s="18" t="s">
        <v>81</v>
      </c>
    </row>
    <row r="259" spans="2:65" s="11" customFormat="1" ht="13.5" x14ac:dyDescent="0.3">
      <c r="B259" s="205"/>
      <c r="C259" s="206"/>
      <c r="D259" s="197" t="s">
        <v>206</v>
      </c>
      <c r="E259" s="207" t="s">
        <v>20</v>
      </c>
      <c r="F259" s="208" t="s">
        <v>369</v>
      </c>
      <c r="G259" s="206"/>
      <c r="H259" s="209" t="s">
        <v>20</v>
      </c>
      <c r="I259" s="210"/>
      <c r="J259" s="206"/>
      <c r="K259" s="206"/>
      <c r="L259" s="211"/>
      <c r="M259" s="212"/>
      <c r="N259" s="213"/>
      <c r="O259" s="213"/>
      <c r="P259" s="213"/>
      <c r="Q259" s="213"/>
      <c r="R259" s="213"/>
      <c r="S259" s="213"/>
      <c r="T259" s="214"/>
      <c r="AT259" s="215" t="s">
        <v>206</v>
      </c>
      <c r="AU259" s="215" t="s">
        <v>81</v>
      </c>
      <c r="AV259" s="11" t="s">
        <v>22</v>
      </c>
      <c r="AW259" s="11" t="s">
        <v>37</v>
      </c>
      <c r="AX259" s="11" t="s">
        <v>73</v>
      </c>
      <c r="AY259" s="215" t="s">
        <v>117</v>
      </c>
    </row>
    <row r="260" spans="2:65" s="11" customFormat="1" ht="13.5" x14ac:dyDescent="0.3">
      <c r="B260" s="205"/>
      <c r="C260" s="206"/>
      <c r="D260" s="197" t="s">
        <v>206</v>
      </c>
      <c r="E260" s="207" t="s">
        <v>20</v>
      </c>
      <c r="F260" s="208" t="s">
        <v>370</v>
      </c>
      <c r="G260" s="206"/>
      <c r="H260" s="209" t="s">
        <v>20</v>
      </c>
      <c r="I260" s="210"/>
      <c r="J260" s="206"/>
      <c r="K260" s="206"/>
      <c r="L260" s="211"/>
      <c r="M260" s="212"/>
      <c r="N260" s="213"/>
      <c r="O260" s="213"/>
      <c r="P260" s="213"/>
      <c r="Q260" s="213"/>
      <c r="R260" s="213"/>
      <c r="S260" s="213"/>
      <c r="T260" s="214"/>
      <c r="AT260" s="215" t="s">
        <v>206</v>
      </c>
      <c r="AU260" s="215" t="s">
        <v>81</v>
      </c>
      <c r="AV260" s="11" t="s">
        <v>22</v>
      </c>
      <c r="AW260" s="11" t="s">
        <v>37</v>
      </c>
      <c r="AX260" s="11" t="s">
        <v>73</v>
      </c>
      <c r="AY260" s="215" t="s">
        <v>117</v>
      </c>
    </row>
    <row r="261" spans="2:65" s="11" customFormat="1" ht="13.5" x14ac:dyDescent="0.3">
      <c r="B261" s="205"/>
      <c r="C261" s="206"/>
      <c r="D261" s="197" t="s">
        <v>206</v>
      </c>
      <c r="E261" s="207" t="s">
        <v>20</v>
      </c>
      <c r="F261" s="208" t="s">
        <v>371</v>
      </c>
      <c r="G261" s="206"/>
      <c r="H261" s="209" t="s">
        <v>20</v>
      </c>
      <c r="I261" s="210"/>
      <c r="J261" s="206"/>
      <c r="K261" s="206"/>
      <c r="L261" s="211"/>
      <c r="M261" s="212"/>
      <c r="N261" s="213"/>
      <c r="O261" s="213"/>
      <c r="P261" s="213"/>
      <c r="Q261" s="213"/>
      <c r="R261" s="213"/>
      <c r="S261" s="213"/>
      <c r="T261" s="214"/>
      <c r="AT261" s="215" t="s">
        <v>206</v>
      </c>
      <c r="AU261" s="215" t="s">
        <v>81</v>
      </c>
      <c r="AV261" s="11" t="s">
        <v>22</v>
      </c>
      <c r="AW261" s="11" t="s">
        <v>37</v>
      </c>
      <c r="AX261" s="11" t="s">
        <v>73</v>
      </c>
      <c r="AY261" s="215" t="s">
        <v>117</v>
      </c>
    </row>
    <row r="262" spans="2:65" s="11" customFormat="1" ht="13.5" x14ac:dyDescent="0.3">
      <c r="B262" s="205"/>
      <c r="C262" s="206"/>
      <c r="D262" s="197" t="s">
        <v>206</v>
      </c>
      <c r="E262" s="207" t="s">
        <v>20</v>
      </c>
      <c r="F262" s="208" t="s">
        <v>372</v>
      </c>
      <c r="G262" s="206"/>
      <c r="H262" s="209" t="s">
        <v>20</v>
      </c>
      <c r="I262" s="210"/>
      <c r="J262" s="206"/>
      <c r="K262" s="206"/>
      <c r="L262" s="211"/>
      <c r="M262" s="212"/>
      <c r="N262" s="213"/>
      <c r="O262" s="213"/>
      <c r="P262" s="213"/>
      <c r="Q262" s="213"/>
      <c r="R262" s="213"/>
      <c r="S262" s="213"/>
      <c r="T262" s="214"/>
      <c r="AT262" s="215" t="s">
        <v>206</v>
      </c>
      <c r="AU262" s="215" t="s">
        <v>81</v>
      </c>
      <c r="AV262" s="11" t="s">
        <v>22</v>
      </c>
      <c r="AW262" s="11" t="s">
        <v>37</v>
      </c>
      <c r="AX262" s="11" t="s">
        <v>73</v>
      </c>
      <c r="AY262" s="215" t="s">
        <v>117</v>
      </c>
    </row>
    <row r="263" spans="2:65" s="11" customFormat="1" ht="13.5" x14ac:dyDescent="0.3">
      <c r="B263" s="205"/>
      <c r="C263" s="206"/>
      <c r="D263" s="197" t="s">
        <v>206</v>
      </c>
      <c r="E263" s="207" t="s">
        <v>20</v>
      </c>
      <c r="F263" s="208" t="s">
        <v>373</v>
      </c>
      <c r="G263" s="206"/>
      <c r="H263" s="209" t="s">
        <v>20</v>
      </c>
      <c r="I263" s="210"/>
      <c r="J263" s="206"/>
      <c r="K263" s="206"/>
      <c r="L263" s="211"/>
      <c r="M263" s="212"/>
      <c r="N263" s="213"/>
      <c r="O263" s="213"/>
      <c r="P263" s="213"/>
      <c r="Q263" s="213"/>
      <c r="R263" s="213"/>
      <c r="S263" s="213"/>
      <c r="T263" s="214"/>
      <c r="AT263" s="215" t="s">
        <v>206</v>
      </c>
      <c r="AU263" s="215" t="s">
        <v>81</v>
      </c>
      <c r="AV263" s="11" t="s">
        <v>22</v>
      </c>
      <c r="AW263" s="11" t="s">
        <v>37</v>
      </c>
      <c r="AX263" s="11" t="s">
        <v>73</v>
      </c>
      <c r="AY263" s="215" t="s">
        <v>117</v>
      </c>
    </row>
    <row r="264" spans="2:65" s="11" customFormat="1" ht="27" x14ac:dyDescent="0.3">
      <c r="B264" s="205"/>
      <c r="C264" s="206"/>
      <c r="D264" s="197" t="s">
        <v>206</v>
      </c>
      <c r="E264" s="207" t="s">
        <v>20</v>
      </c>
      <c r="F264" s="208" t="s">
        <v>313</v>
      </c>
      <c r="G264" s="206"/>
      <c r="H264" s="209" t="s">
        <v>20</v>
      </c>
      <c r="I264" s="210"/>
      <c r="J264" s="206"/>
      <c r="K264" s="206"/>
      <c r="L264" s="211"/>
      <c r="M264" s="212"/>
      <c r="N264" s="213"/>
      <c r="O264" s="213"/>
      <c r="P264" s="213"/>
      <c r="Q264" s="213"/>
      <c r="R264" s="213"/>
      <c r="S264" s="213"/>
      <c r="T264" s="214"/>
      <c r="AT264" s="215" t="s">
        <v>206</v>
      </c>
      <c r="AU264" s="215" t="s">
        <v>81</v>
      </c>
      <c r="AV264" s="11" t="s">
        <v>22</v>
      </c>
      <c r="AW264" s="11" t="s">
        <v>37</v>
      </c>
      <c r="AX264" s="11" t="s">
        <v>73</v>
      </c>
      <c r="AY264" s="215" t="s">
        <v>117</v>
      </c>
    </row>
    <row r="265" spans="2:65" s="12" customFormat="1" ht="13.5" x14ac:dyDescent="0.3">
      <c r="B265" s="216"/>
      <c r="C265" s="217"/>
      <c r="D265" s="197" t="s">
        <v>206</v>
      </c>
      <c r="E265" s="218" t="s">
        <v>20</v>
      </c>
      <c r="F265" s="219" t="s">
        <v>314</v>
      </c>
      <c r="G265" s="217"/>
      <c r="H265" s="220">
        <v>4674</v>
      </c>
      <c r="I265" s="221"/>
      <c r="J265" s="217"/>
      <c r="K265" s="217"/>
      <c r="L265" s="222"/>
      <c r="M265" s="223"/>
      <c r="N265" s="224"/>
      <c r="O265" s="224"/>
      <c r="P265" s="224"/>
      <c r="Q265" s="224"/>
      <c r="R265" s="224"/>
      <c r="S265" s="224"/>
      <c r="T265" s="225"/>
      <c r="AT265" s="226" t="s">
        <v>206</v>
      </c>
      <c r="AU265" s="226" t="s">
        <v>81</v>
      </c>
      <c r="AV265" s="12" t="s">
        <v>81</v>
      </c>
      <c r="AW265" s="12" t="s">
        <v>37</v>
      </c>
      <c r="AX265" s="12" t="s">
        <v>73</v>
      </c>
      <c r="AY265" s="226" t="s">
        <v>117</v>
      </c>
    </row>
    <row r="266" spans="2:65" s="11" customFormat="1" ht="13.5" x14ac:dyDescent="0.3">
      <c r="B266" s="205"/>
      <c r="C266" s="206"/>
      <c r="D266" s="197" t="s">
        <v>206</v>
      </c>
      <c r="E266" s="207" t="s">
        <v>20</v>
      </c>
      <c r="F266" s="208" t="s">
        <v>374</v>
      </c>
      <c r="G266" s="206"/>
      <c r="H266" s="209" t="s">
        <v>20</v>
      </c>
      <c r="I266" s="210"/>
      <c r="J266" s="206"/>
      <c r="K266" s="206"/>
      <c r="L266" s="211"/>
      <c r="M266" s="212"/>
      <c r="N266" s="213"/>
      <c r="O266" s="213"/>
      <c r="P266" s="213"/>
      <c r="Q266" s="213"/>
      <c r="R266" s="213"/>
      <c r="S266" s="213"/>
      <c r="T266" s="214"/>
      <c r="AT266" s="215" t="s">
        <v>206</v>
      </c>
      <c r="AU266" s="215" t="s">
        <v>81</v>
      </c>
      <c r="AV266" s="11" t="s">
        <v>22</v>
      </c>
      <c r="AW266" s="11" t="s">
        <v>37</v>
      </c>
      <c r="AX266" s="11" t="s">
        <v>73</v>
      </c>
      <c r="AY266" s="215" t="s">
        <v>117</v>
      </c>
    </row>
    <row r="267" spans="2:65" s="11" customFormat="1" ht="13.5" x14ac:dyDescent="0.3">
      <c r="B267" s="205"/>
      <c r="C267" s="206"/>
      <c r="D267" s="197" t="s">
        <v>206</v>
      </c>
      <c r="E267" s="207" t="s">
        <v>20</v>
      </c>
      <c r="F267" s="208" t="s">
        <v>375</v>
      </c>
      <c r="G267" s="206"/>
      <c r="H267" s="209" t="s">
        <v>20</v>
      </c>
      <c r="I267" s="210"/>
      <c r="J267" s="206"/>
      <c r="K267" s="206"/>
      <c r="L267" s="211"/>
      <c r="M267" s="212"/>
      <c r="N267" s="213"/>
      <c r="O267" s="213"/>
      <c r="P267" s="213"/>
      <c r="Q267" s="213"/>
      <c r="R267" s="213"/>
      <c r="S267" s="213"/>
      <c r="T267" s="214"/>
      <c r="AT267" s="215" t="s">
        <v>206</v>
      </c>
      <c r="AU267" s="215" t="s">
        <v>81</v>
      </c>
      <c r="AV267" s="11" t="s">
        <v>22</v>
      </c>
      <c r="AW267" s="11" t="s">
        <v>37</v>
      </c>
      <c r="AX267" s="11" t="s">
        <v>73</v>
      </c>
      <c r="AY267" s="215" t="s">
        <v>117</v>
      </c>
    </row>
    <row r="268" spans="2:65" s="11" customFormat="1" ht="13.5" x14ac:dyDescent="0.3">
      <c r="B268" s="205"/>
      <c r="C268" s="206"/>
      <c r="D268" s="197" t="s">
        <v>206</v>
      </c>
      <c r="E268" s="207" t="s">
        <v>20</v>
      </c>
      <c r="F268" s="208" t="s">
        <v>371</v>
      </c>
      <c r="G268" s="206"/>
      <c r="H268" s="209" t="s">
        <v>20</v>
      </c>
      <c r="I268" s="210"/>
      <c r="J268" s="206"/>
      <c r="K268" s="206"/>
      <c r="L268" s="211"/>
      <c r="M268" s="212"/>
      <c r="N268" s="213"/>
      <c r="O268" s="213"/>
      <c r="P268" s="213"/>
      <c r="Q268" s="213"/>
      <c r="R268" s="213"/>
      <c r="S268" s="213"/>
      <c r="T268" s="214"/>
      <c r="AT268" s="215" t="s">
        <v>206</v>
      </c>
      <c r="AU268" s="215" t="s">
        <v>81</v>
      </c>
      <c r="AV268" s="11" t="s">
        <v>22</v>
      </c>
      <c r="AW268" s="11" t="s">
        <v>37</v>
      </c>
      <c r="AX268" s="11" t="s">
        <v>73</v>
      </c>
      <c r="AY268" s="215" t="s">
        <v>117</v>
      </c>
    </row>
    <row r="269" spans="2:65" s="11" customFormat="1" ht="13.5" x14ac:dyDescent="0.3">
      <c r="B269" s="205"/>
      <c r="C269" s="206"/>
      <c r="D269" s="197" t="s">
        <v>206</v>
      </c>
      <c r="E269" s="207" t="s">
        <v>20</v>
      </c>
      <c r="F269" s="208" t="s">
        <v>372</v>
      </c>
      <c r="G269" s="206"/>
      <c r="H269" s="209" t="s">
        <v>20</v>
      </c>
      <c r="I269" s="210"/>
      <c r="J269" s="206"/>
      <c r="K269" s="206"/>
      <c r="L269" s="211"/>
      <c r="M269" s="212"/>
      <c r="N269" s="213"/>
      <c r="O269" s="213"/>
      <c r="P269" s="213"/>
      <c r="Q269" s="213"/>
      <c r="R269" s="213"/>
      <c r="S269" s="213"/>
      <c r="T269" s="214"/>
      <c r="AT269" s="215" t="s">
        <v>206</v>
      </c>
      <c r="AU269" s="215" t="s">
        <v>81</v>
      </c>
      <c r="AV269" s="11" t="s">
        <v>22</v>
      </c>
      <c r="AW269" s="11" t="s">
        <v>37</v>
      </c>
      <c r="AX269" s="11" t="s">
        <v>73</v>
      </c>
      <c r="AY269" s="215" t="s">
        <v>117</v>
      </c>
    </row>
    <row r="270" spans="2:65" s="11" customFormat="1" ht="13.5" x14ac:dyDescent="0.3">
      <c r="B270" s="205"/>
      <c r="C270" s="206"/>
      <c r="D270" s="197" t="s">
        <v>206</v>
      </c>
      <c r="E270" s="207" t="s">
        <v>20</v>
      </c>
      <c r="F270" s="208" t="s">
        <v>373</v>
      </c>
      <c r="G270" s="206"/>
      <c r="H270" s="209" t="s">
        <v>20</v>
      </c>
      <c r="I270" s="210"/>
      <c r="J270" s="206"/>
      <c r="K270" s="206"/>
      <c r="L270" s="211"/>
      <c r="M270" s="212"/>
      <c r="N270" s="213"/>
      <c r="O270" s="213"/>
      <c r="P270" s="213"/>
      <c r="Q270" s="213"/>
      <c r="R270" s="213"/>
      <c r="S270" s="213"/>
      <c r="T270" s="214"/>
      <c r="AT270" s="215" t="s">
        <v>206</v>
      </c>
      <c r="AU270" s="215" t="s">
        <v>81</v>
      </c>
      <c r="AV270" s="11" t="s">
        <v>22</v>
      </c>
      <c r="AW270" s="11" t="s">
        <v>37</v>
      </c>
      <c r="AX270" s="11" t="s">
        <v>73</v>
      </c>
      <c r="AY270" s="215" t="s">
        <v>117</v>
      </c>
    </row>
    <row r="271" spans="2:65" s="11" customFormat="1" ht="27" x14ac:dyDescent="0.3">
      <c r="B271" s="205"/>
      <c r="C271" s="206"/>
      <c r="D271" s="197" t="s">
        <v>206</v>
      </c>
      <c r="E271" s="207" t="s">
        <v>20</v>
      </c>
      <c r="F271" s="208" t="s">
        <v>376</v>
      </c>
      <c r="G271" s="206"/>
      <c r="H271" s="209" t="s">
        <v>20</v>
      </c>
      <c r="I271" s="210"/>
      <c r="J271" s="206"/>
      <c r="K271" s="206"/>
      <c r="L271" s="211"/>
      <c r="M271" s="212"/>
      <c r="N271" s="213"/>
      <c r="O271" s="213"/>
      <c r="P271" s="213"/>
      <c r="Q271" s="213"/>
      <c r="R271" s="213"/>
      <c r="S271" s="213"/>
      <c r="T271" s="214"/>
      <c r="AT271" s="215" t="s">
        <v>206</v>
      </c>
      <c r="AU271" s="215" t="s">
        <v>81</v>
      </c>
      <c r="AV271" s="11" t="s">
        <v>22</v>
      </c>
      <c r="AW271" s="11" t="s">
        <v>37</v>
      </c>
      <c r="AX271" s="11" t="s">
        <v>73</v>
      </c>
      <c r="AY271" s="215" t="s">
        <v>117</v>
      </c>
    </row>
    <row r="272" spans="2:65" s="12" customFormat="1" ht="13.5" x14ac:dyDescent="0.3">
      <c r="B272" s="216"/>
      <c r="C272" s="217"/>
      <c r="D272" s="197" t="s">
        <v>206</v>
      </c>
      <c r="E272" s="218" t="s">
        <v>20</v>
      </c>
      <c r="F272" s="219" t="s">
        <v>377</v>
      </c>
      <c r="G272" s="217"/>
      <c r="H272" s="220">
        <v>3938</v>
      </c>
      <c r="I272" s="221"/>
      <c r="J272" s="217"/>
      <c r="K272" s="217"/>
      <c r="L272" s="222"/>
      <c r="M272" s="223"/>
      <c r="N272" s="224"/>
      <c r="O272" s="224"/>
      <c r="P272" s="224"/>
      <c r="Q272" s="224"/>
      <c r="R272" s="224"/>
      <c r="S272" s="224"/>
      <c r="T272" s="225"/>
      <c r="AT272" s="226" t="s">
        <v>206</v>
      </c>
      <c r="AU272" s="226" t="s">
        <v>81</v>
      </c>
      <c r="AV272" s="12" t="s">
        <v>81</v>
      </c>
      <c r="AW272" s="12" t="s">
        <v>37</v>
      </c>
      <c r="AX272" s="12" t="s">
        <v>73</v>
      </c>
      <c r="AY272" s="226" t="s">
        <v>117</v>
      </c>
    </row>
    <row r="273" spans="2:65" s="13" customFormat="1" ht="13.5" x14ac:dyDescent="0.3">
      <c r="B273" s="230"/>
      <c r="C273" s="231"/>
      <c r="D273" s="195" t="s">
        <v>206</v>
      </c>
      <c r="E273" s="232" t="s">
        <v>20</v>
      </c>
      <c r="F273" s="233" t="s">
        <v>220</v>
      </c>
      <c r="G273" s="231"/>
      <c r="H273" s="234">
        <v>8612</v>
      </c>
      <c r="I273" s="235"/>
      <c r="J273" s="231"/>
      <c r="K273" s="231"/>
      <c r="L273" s="236"/>
      <c r="M273" s="237"/>
      <c r="N273" s="238"/>
      <c r="O273" s="238"/>
      <c r="P273" s="238"/>
      <c r="Q273" s="238"/>
      <c r="R273" s="238"/>
      <c r="S273" s="238"/>
      <c r="T273" s="239"/>
      <c r="AT273" s="240" t="s">
        <v>206</v>
      </c>
      <c r="AU273" s="240" t="s">
        <v>81</v>
      </c>
      <c r="AV273" s="13" t="s">
        <v>116</v>
      </c>
      <c r="AW273" s="13" t="s">
        <v>37</v>
      </c>
      <c r="AX273" s="13" t="s">
        <v>22</v>
      </c>
      <c r="AY273" s="240" t="s">
        <v>117</v>
      </c>
    </row>
    <row r="274" spans="2:65" s="1" customFormat="1" ht="22.5" customHeight="1" x14ac:dyDescent="0.3">
      <c r="B274" s="35"/>
      <c r="C274" s="183" t="s">
        <v>178</v>
      </c>
      <c r="D274" s="183" t="s">
        <v>119</v>
      </c>
      <c r="E274" s="184" t="s">
        <v>378</v>
      </c>
      <c r="F274" s="185" t="s">
        <v>379</v>
      </c>
      <c r="G274" s="186" t="s">
        <v>200</v>
      </c>
      <c r="H274" s="187">
        <v>352</v>
      </c>
      <c r="I274" s="188"/>
      <c r="J274" s="189">
        <f>ROUND(I274*H274,2)</f>
        <v>0</v>
      </c>
      <c r="K274" s="185" t="s">
        <v>201</v>
      </c>
      <c r="L274" s="55"/>
      <c r="M274" s="190" t="s">
        <v>20</v>
      </c>
      <c r="N274" s="191" t="s">
        <v>44</v>
      </c>
      <c r="O274" s="36"/>
      <c r="P274" s="192">
        <f>O274*H274</f>
        <v>0</v>
      </c>
      <c r="Q274" s="192">
        <v>0</v>
      </c>
      <c r="R274" s="192">
        <f>Q274*H274</f>
        <v>0</v>
      </c>
      <c r="S274" s="192">
        <v>0</v>
      </c>
      <c r="T274" s="193">
        <f>S274*H274</f>
        <v>0</v>
      </c>
      <c r="AR274" s="18" t="s">
        <v>116</v>
      </c>
      <c r="AT274" s="18" t="s">
        <v>119</v>
      </c>
      <c r="AU274" s="18" t="s">
        <v>81</v>
      </c>
      <c r="AY274" s="18" t="s">
        <v>117</v>
      </c>
      <c r="BE274" s="194">
        <f>IF(N274="základní",J274,0)</f>
        <v>0</v>
      </c>
      <c r="BF274" s="194">
        <f>IF(N274="snížená",J274,0)</f>
        <v>0</v>
      </c>
      <c r="BG274" s="194">
        <f>IF(N274="zákl. přenesená",J274,0)</f>
        <v>0</v>
      </c>
      <c r="BH274" s="194">
        <f>IF(N274="sníž. přenesená",J274,0)</f>
        <v>0</v>
      </c>
      <c r="BI274" s="194">
        <f>IF(N274="nulová",J274,0)</f>
        <v>0</v>
      </c>
      <c r="BJ274" s="18" t="s">
        <v>22</v>
      </c>
      <c r="BK274" s="194">
        <f>ROUND(I274*H274,2)</f>
        <v>0</v>
      </c>
      <c r="BL274" s="18" t="s">
        <v>116</v>
      </c>
      <c r="BM274" s="18" t="s">
        <v>380</v>
      </c>
    </row>
    <row r="275" spans="2:65" s="1" customFormat="1" ht="13.5" x14ac:dyDescent="0.3">
      <c r="B275" s="35"/>
      <c r="C275" s="57"/>
      <c r="D275" s="197" t="s">
        <v>124</v>
      </c>
      <c r="E275" s="57"/>
      <c r="F275" s="198" t="s">
        <v>381</v>
      </c>
      <c r="G275" s="57"/>
      <c r="H275" s="57"/>
      <c r="I275" s="153"/>
      <c r="J275" s="57"/>
      <c r="K275" s="57"/>
      <c r="L275" s="55"/>
      <c r="M275" s="72"/>
      <c r="N275" s="36"/>
      <c r="O275" s="36"/>
      <c r="P275" s="36"/>
      <c r="Q275" s="36"/>
      <c r="R275" s="36"/>
      <c r="S275" s="36"/>
      <c r="T275" s="73"/>
      <c r="AT275" s="18" t="s">
        <v>124</v>
      </c>
      <c r="AU275" s="18" t="s">
        <v>81</v>
      </c>
    </row>
    <row r="276" spans="2:65" s="11" customFormat="1" ht="13.5" x14ac:dyDescent="0.3">
      <c r="B276" s="205"/>
      <c r="C276" s="206"/>
      <c r="D276" s="197" t="s">
        <v>206</v>
      </c>
      <c r="E276" s="207" t="s">
        <v>20</v>
      </c>
      <c r="F276" s="208" t="s">
        <v>382</v>
      </c>
      <c r="G276" s="206"/>
      <c r="H276" s="209" t="s">
        <v>20</v>
      </c>
      <c r="I276" s="210"/>
      <c r="J276" s="206"/>
      <c r="K276" s="206"/>
      <c r="L276" s="211"/>
      <c r="M276" s="212"/>
      <c r="N276" s="213"/>
      <c r="O276" s="213"/>
      <c r="P276" s="213"/>
      <c r="Q276" s="213"/>
      <c r="R276" s="213"/>
      <c r="S276" s="213"/>
      <c r="T276" s="214"/>
      <c r="AT276" s="215" t="s">
        <v>206</v>
      </c>
      <c r="AU276" s="215" t="s">
        <v>81</v>
      </c>
      <c r="AV276" s="11" t="s">
        <v>22</v>
      </c>
      <c r="AW276" s="11" t="s">
        <v>37</v>
      </c>
      <c r="AX276" s="11" t="s">
        <v>73</v>
      </c>
      <c r="AY276" s="215" t="s">
        <v>117</v>
      </c>
    </row>
    <row r="277" spans="2:65" s="11" customFormat="1" ht="13.5" x14ac:dyDescent="0.3">
      <c r="B277" s="205"/>
      <c r="C277" s="206"/>
      <c r="D277" s="197" t="s">
        <v>206</v>
      </c>
      <c r="E277" s="207" t="s">
        <v>20</v>
      </c>
      <c r="F277" s="208" t="s">
        <v>383</v>
      </c>
      <c r="G277" s="206"/>
      <c r="H277" s="209" t="s">
        <v>20</v>
      </c>
      <c r="I277" s="210"/>
      <c r="J277" s="206"/>
      <c r="K277" s="206"/>
      <c r="L277" s="211"/>
      <c r="M277" s="212"/>
      <c r="N277" s="213"/>
      <c r="O277" s="213"/>
      <c r="P277" s="213"/>
      <c r="Q277" s="213"/>
      <c r="R277" s="213"/>
      <c r="S277" s="213"/>
      <c r="T277" s="214"/>
      <c r="AT277" s="215" t="s">
        <v>206</v>
      </c>
      <c r="AU277" s="215" t="s">
        <v>81</v>
      </c>
      <c r="AV277" s="11" t="s">
        <v>22</v>
      </c>
      <c r="AW277" s="11" t="s">
        <v>37</v>
      </c>
      <c r="AX277" s="11" t="s">
        <v>73</v>
      </c>
      <c r="AY277" s="215" t="s">
        <v>117</v>
      </c>
    </row>
    <row r="278" spans="2:65" s="11" customFormat="1" ht="13.5" x14ac:dyDescent="0.3">
      <c r="B278" s="205"/>
      <c r="C278" s="206"/>
      <c r="D278" s="197" t="s">
        <v>206</v>
      </c>
      <c r="E278" s="207" t="s">
        <v>20</v>
      </c>
      <c r="F278" s="208" t="s">
        <v>384</v>
      </c>
      <c r="G278" s="206"/>
      <c r="H278" s="209" t="s">
        <v>20</v>
      </c>
      <c r="I278" s="210"/>
      <c r="J278" s="206"/>
      <c r="K278" s="206"/>
      <c r="L278" s="211"/>
      <c r="M278" s="212"/>
      <c r="N278" s="213"/>
      <c r="O278" s="213"/>
      <c r="P278" s="213"/>
      <c r="Q278" s="213"/>
      <c r="R278" s="213"/>
      <c r="S278" s="213"/>
      <c r="T278" s="214"/>
      <c r="AT278" s="215" t="s">
        <v>206</v>
      </c>
      <c r="AU278" s="215" t="s">
        <v>81</v>
      </c>
      <c r="AV278" s="11" t="s">
        <v>22</v>
      </c>
      <c r="AW278" s="11" t="s">
        <v>37</v>
      </c>
      <c r="AX278" s="11" t="s">
        <v>73</v>
      </c>
      <c r="AY278" s="215" t="s">
        <v>117</v>
      </c>
    </row>
    <row r="279" spans="2:65" s="12" customFormat="1" ht="13.5" x14ac:dyDescent="0.3">
      <c r="B279" s="216"/>
      <c r="C279" s="217"/>
      <c r="D279" s="197" t="s">
        <v>206</v>
      </c>
      <c r="E279" s="218" t="s">
        <v>20</v>
      </c>
      <c r="F279" s="219" t="s">
        <v>385</v>
      </c>
      <c r="G279" s="217"/>
      <c r="H279" s="220">
        <v>352</v>
      </c>
      <c r="I279" s="221"/>
      <c r="J279" s="217"/>
      <c r="K279" s="217"/>
      <c r="L279" s="222"/>
      <c r="M279" s="223"/>
      <c r="N279" s="224"/>
      <c r="O279" s="224"/>
      <c r="P279" s="224"/>
      <c r="Q279" s="224"/>
      <c r="R279" s="224"/>
      <c r="S279" s="224"/>
      <c r="T279" s="225"/>
      <c r="AT279" s="226" t="s">
        <v>206</v>
      </c>
      <c r="AU279" s="226" t="s">
        <v>81</v>
      </c>
      <c r="AV279" s="12" t="s">
        <v>81</v>
      </c>
      <c r="AW279" s="12" t="s">
        <v>37</v>
      </c>
      <c r="AX279" s="12" t="s">
        <v>73</v>
      </c>
      <c r="AY279" s="226" t="s">
        <v>117</v>
      </c>
    </row>
    <row r="280" spans="2:65" s="13" customFormat="1" ht="13.5" x14ac:dyDescent="0.3">
      <c r="B280" s="230"/>
      <c r="C280" s="231"/>
      <c r="D280" s="195" t="s">
        <v>206</v>
      </c>
      <c r="E280" s="232" t="s">
        <v>20</v>
      </c>
      <c r="F280" s="233" t="s">
        <v>220</v>
      </c>
      <c r="G280" s="231"/>
      <c r="H280" s="234">
        <v>352</v>
      </c>
      <c r="I280" s="235"/>
      <c r="J280" s="231"/>
      <c r="K280" s="231"/>
      <c r="L280" s="236"/>
      <c r="M280" s="237"/>
      <c r="N280" s="238"/>
      <c r="O280" s="238"/>
      <c r="P280" s="238"/>
      <c r="Q280" s="238"/>
      <c r="R280" s="238"/>
      <c r="S280" s="238"/>
      <c r="T280" s="239"/>
      <c r="AT280" s="240" t="s">
        <v>206</v>
      </c>
      <c r="AU280" s="240" t="s">
        <v>81</v>
      </c>
      <c r="AV280" s="13" t="s">
        <v>116</v>
      </c>
      <c r="AW280" s="13" t="s">
        <v>37</v>
      </c>
      <c r="AX280" s="13" t="s">
        <v>22</v>
      </c>
      <c r="AY280" s="240" t="s">
        <v>117</v>
      </c>
    </row>
    <row r="281" spans="2:65" s="1" customFormat="1" ht="22.5" customHeight="1" x14ac:dyDescent="0.3">
      <c r="B281" s="35"/>
      <c r="C281" s="183" t="s">
        <v>386</v>
      </c>
      <c r="D281" s="183" t="s">
        <v>119</v>
      </c>
      <c r="E281" s="184" t="s">
        <v>387</v>
      </c>
      <c r="F281" s="185" t="s">
        <v>388</v>
      </c>
      <c r="G281" s="186" t="s">
        <v>200</v>
      </c>
      <c r="H281" s="187">
        <v>3555</v>
      </c>
      <c r="I281" s="188"/>
      <c r="J281" s="189">
        <f>ROUND(I281*H281,2)</f>
        <v>0</v>
      </c>
      <c r="K281" s="185" t="s">
        <v>201</v>
      </c>
      <c r="L281" s="55"/>
      <c r="M281" s="190" t="s">
        <v>20</v>
      </c>
      <c r="N281" s="191" t="s">
        <v>44</v>
      </c>
      <c r="O281" s="36"/>
      <c r="P281" s="192">
        <f>O281*H281</f>
        <v>0</v>
      </c>
      <c r="Q281" s="192">
        <v>0</v>
      </c>
      <c r="R281" s="192">
        <f>Q281*H281</f>
        <v>0</v>
      </c>
      <c r="S281" s="192">
        <v>0</v>
      </c>
      <c r="T281" s="193">
        <f>S281*H281</f>
        <v>0</v>
      </c>
      <c r="AR281" s="18" t="s">
        <v>116</v>
      </c>
      <c r="AT281" s="18" t="s">
        <v>119</v>
      </c>
      <c r="AU281" s="18" t="s">
        <v>81</v>
      </c>
      <c r="AY281" s="18" t="s">
        <v>117</v>
      </c>
      <c r="BE281" s="194">
        <f>IF(N281="základní",J281,0)</f>
        <v>0</v>
      </c>
      <c r="BF281" s="194">
        <f>IF(N281="snížená",J281,0)</f>
        <v>0</v>
      </c>
      <c r="BG281" s="194">
        <f>IF(N281="zákl. přenesená",J281,0)</f>
        <v>0</v>
      </c>
      <c r="BH281" s="194">
        <f>IF(N281="sníž. přenesená",J281,0)</f>
        <v>0</v>
      </c>
      <c r="BI281" s="194">
        <f>IF(N281="nulová",J281,0)</f>
        <v>0</v>
      </c>
      <c r="BJ281" s="18" t="s">
        <v>22</v>
      </c>
      <c r="BK281" s="194">
        <f>ROUND(I281*H281,2)</f>
        <v>0</v>
      </c>
      <c r="BL281" s="18" t="s">
        <v>116</v>
      </c>
      <c r="BM281" s="18" t="s">
        <v>389</v>
      </c>
    </row>
    <row r="282" spans="2:65" s="1" customFormat="1" ht="27" x14ac:dyDescent="0.3">
      <c r="B282" s="35"/>
      <c r="C282" s="57"/>
      <c r="D282" s="197" t="s">
        <v>124</v>
      </c>
      <c r="E282" s="57"/>
      <c r="F282" s="198" t="s">
        <v>390</v>
      </c>
      <c r="G282" s="57"/>
      <c r="H282" s="57"/>
      <c r="I282" s="153"/>
      <c r="J282" s="57"/>
      <c r="K282" s="57"/>
      <c r="L282" s="55"/>
      <c r="M282" s="72"/>
      <c r="N282" s="36"/>
      <c r="O282" s="36"/>
      <c r="P282" s="36"/>
      <c r="Q282" s="36"/>
      <c r="R282" s="36"/>
      <c r="S282" s="36"/>
      <c r="T282" s="73"/>
      <c r="AT282" s="18" t="s">
        <v>124</v>
      </c>
      <c r="AU282" s="18" t="s">
        <v>81</v>
      </c>
    </row>
    <row r="283" spans="2:65" s="1" customFormat="1" ht="27" x14ac:dyDescent="0.3">
      <c r="B283" s="35"/>
      <c r="C283" s="57"/>
      <c r="D283" s="197" t="s">
        <v>204</v>
      </c>
      <c r="E283" s="57"/>
      <c r="F283" s="200" t="s">
        <v>391</v>
      </c>
      <c r="G283" s="57"/>
      <c r="H283" s="57"/>
      <c r="I283" s="153"/>
      <c r="J283" s="57"/>
      <c r="K283" s="57"/>
      <c r="L283" s="55"/>
      <c r="M283" s="72"/>
      <c r="N283" s="36"/>
      <c r="O283" s="36"/>
      <c r="P283" s="36"/>
      <c r="Q283" s="36"/>
      <c r="R283" s="36"/>
      <c r="S283" s="36"/>
      <c r="T283" s="73"/>
      <c r="AT283" s="18" t="s">
        <v>204</v>
      </c>
      <c r="AU283" s="18" t="s">
        <v>81</v>
      </c>
    </row>
    <row r="284" spans="2:65" s="11" customFormat="1" ht="13.5" x14ac:dyDescent="0.3">
      <c r="B284" s="205"/>
      <c r="C284" s="206"/>
      <c r="D284" s="197" t="s">
        <v>206</v>
      </c>
      <c r="E284" s="207" t="s">
        <v>20</v>
      </c>
      <c r="F284" s="208" t="s">
        <v>371</v>
      </c>
      <c r="G284" s="206"/>
      <c r="H284" s="209" t="s">
        <v>20</v>
      </c>
      <c r="I284" s="210"/>
      <c r="J284" s="206"/>
      <c r="K284" s="206"/>
      <c r="L284" s="211"/>
      <c r="M284" s="212"/>
      <c r="N284" s="213"/>
      <c r="O284" s="213"/>
      <c r="P284" s="213"/>
      <c r="Q284" s="213"/>
      <c r="R284" s="213"/>
      <c r="S284" s="213"/>
      <c r="T284" s="214"/>
      <c r="AT284" s="215" t="s">
        <v>206</v>
      </c>
      <c r="AU284" s="215" t="s">
        <v>81</v>
      </c>
      <c r="AV284" s="11" t="s">
        <v>22</v>
      </c>
      <c r="AW284" s="11" t="s">
        <v>37</v>
      </c>
      <c r="AX284" s="11" t="s">
        <v>73</v>
      </c>
      <c r="AY284" s="215" t="s">
        <v>117</v>
      </c>
    </row>
    <row r="285" spans="2:65" s="11" customFormat="1" ht="13.5" x14ac:dyDescent="0.3">
      <c r="B285" s="205"/>
      <c r="C285" s="206"/>
      <c r="D285" s="197" t="s">
        <v>206</v>
      </c>
      <c r="E285" s="207" t="s">
        <v>20</v>
      </c>
      <c r="F285" s="208" t="s">
        <v>372</v>
      </c>
      <c r="G285" s="206"/>
      <c r="H285" s="209" t="s">
        <v>20</v>
      </c>
      <c r="I285" s="210"/>
      <c r="J285" s="206"/>
      <c r="K285" s="206"/>
      <c r="L285" s="211"/>
      <c r="M285" s="212"/>
      <c r="N285" s="213"/>
      <c r="O285" s="213"/>
      <c r="P285" s="213"/>
      <c r="Q285" s="213"/>
      <c r="R285" s="213"/>
      <c r="S285" s="213"/>
      <c r="T285" s="214"/>
      <c r="AT285" s="215" t="s">
        <v>206</v>
      </c>
      <c r="AU285" s="215" t="s">
        <v>81</v>
      </c>
      <c r="AV285" s="11" t="s">
        <v>22</v>
      </c>
      <c r="AW285" s="11" t="s">
        <v>37</v>
      </c>
      <c r="AX285" s="11" t="s">
        <v>73</v>
      </c>
      <c r="AY285" s="215" t="s">
        <v>117</v>
      </c>
    </row>
    <row r="286" spans="2:65" s="11" customFormat="1" ht="13.5" x14ac:dyDescent="0.3">
      <c r="B286" s="205"/>
      <c r="C286" s="206"/>
      <c r="D286" s="197" t="s">
        <v>206</v>
      </c>
      <c r="E286" s="207" t="s">
        <v>20</v>
      </c>
      <c r="F286" s="208" t="s">
        <v>373</v>
      </c>
      <c r="G286" s="206"/>
      <c r="H286" s="209" t="s">
        <v>20</v>
      </c>
      <c r="I286" s="210"/>
      <c r="J286" s="206"/>
      <c r="K286" s="206"/>
      <c r="L286" s="211"/>
      <c r="M286" s="212"/>
      <c r="N286" s="213"/>
      <c r="O286" s="213"/>
      <c r="P286" s="213"/>
      <c r="Q286" s="213"/>
      <c r="R286" s="213"/>
      <c r="S286" s="213"/>
      <c r="T286" s="214"/>
      <c r="AT286" s="215" t="s">
        <v>206</v>
      </c>
      <c r="AU286" s="215" t="s">
        <v>81</v>
      </c>
      <c r="AV286" s="11" t="s">
        <v>22</v>
      </c>
      <c r="AW286" s="11" t="s">
        <v>37</v>
      </c>
      <c r="AX286" s="11" t="s">
        <v>73</v>
      </c>
      <c r="AY286" s="215" t="s">
        <v>117</v>
      </c>
    </row>
    <row r="287" spans="2:65" s="11" customFormat="1" ht="27" x14ac:dyDescent="0.3">
      <c r="B287" s="205"/>
      <c r="C287" s="206"/>
      <c r="D287" s="197" t="s">
        <v>206</v>
      </c>
      <c r="E287" s="207" t="s">
        <v>20</v>
      </c>
      <c r="F287" s="208" t="s">
        <v>392</v>
      </c>
      <c r="G287" s="206"/>
      <c r="H287" s="209" t="s">
        <v>20</v>
      </c>
      <c r="I287" s="210"/>
      <c r="J287" s="206"/>
      <c r="K287" s="206"/>
      <c r="L287" s="211"/>
      <c r="M287" s="212"/>
      <c r="N287" s="213"/>
      <c r="O287" s="213"/>
      <c r="P287" s="213"/>
      <c r="Q287" s="213"/>
      <c r="R287" s="213"/>
      <c r="S287" s="213"/>
      <c r="T287" s="214"/>
      <c r="AT287" s="215" t="s">
        <v>206</v>
      </c>
      <c r="AU287" s="215" t="s">
        <v>81</v>
      </c>
      <c r="AV287" s="11" t="s">
        <v>22</v>
      </c>
      <c r="AW287" s="11" t="s">
        <v>37</v>
      </c>
      <c r="AX287" s="11" t="s">
        <v>73</v>
      </c>
      <c r="AY287" s="215" t="s">
        <v>117</v>
      </c>
    </row>
    <row r="288" spans="2:65" s="11" customFormat="1" ht="13.5" x14ac:dyDescent="0.3">
      <c r="B288" s="205"/>
      <c r="C288" s="206"/>
      <c r="D288" s="197" t="s">
        <v>206</v>
      </c>
      <c r="E288" s="207" t="s">
        <v>20</v>
      </c>
      <c r="F288" s="208" t="s">
        <v>393</v>
      </c>
      <c r="G288" s="206"/>
      <c r="H288" s="209" t="s">
        <v>20</v>
      </c>
      <c r="I288" s="210"/>
      <c r="J288" s="206"/>
      <c r="K288" s="206"/>
      <c r="L288" s="211"/>
      <c r="M288" s="212"/>
      <c r="N288" s="213"/>
      <c r="O288" s="213"/>
      <c r="P288" s="213"/>
      <c r="Q288" s="213"/>
      <c r="R288" s="213"/>
      <c r="S288" s="213"/>
      <c r="T288" s="214"/>
      <c r="AT288" s="215" t="s">
        <v>206</v>
      </c>
      <c r="AU288" s="215" t="s">
        <v>81</v>
      </c>
      <c r="AV288" s="11" t="s">
        <v>22</v>
      </c>
      <c r="AW288" s="11" t="s">
        <v>37</v>
      </c>
      <c r="AX288" s="11" t="s">
        <v>73</v>
      </c>
      <c r="AY288" s="215" t="s">
        <v>117</v>
      </c>
    </row>
    <row r="289" spans="2:65" s="12" customFormat="1" ht="13.5" x14ac:dyDescent="0.3">
      <c r="B289" s="216"/>
      <c r="C289" s="217"/>
      <c r="D289" s="197" t="s">
        <v>206</v>
      </c>
      <c r="E289" s="218" t="s">
        <v>20</v>
      </c>
      <c r="F289" s="219" t="s">
        <v>394</v>
      </c>
      <c r="G289" s="217"/>
      <c r="H289" s="220">
        <v>3555</v>
      </c>
      <c r="I289" s="221"/>
      <c r="J289" s="217"/>
      <c r="K289" s="217"/>
      <c r="L289" s="222"/>
      <c r="M289" s="223"/>
      <c r="N289" s="224"/>
      <c r="O289" s="224"/>
      <c r="P289" s="224"/>
      <c r="Q289" s="224"/>
      <c r="R289" s="224"/>
      <c r="S289" s="224"/>
      <c r="T289" s="225"/>
      <c r="AT289" s="226" t="s">
        <v>206</v>
      </c>
      <c r="AU289" s="226" t="s">
        <v>81</v>
      </c>
      <c r="AV289" s="12" t="s">
        <v>81</v>
      </c>
      <c r="AW289" s="12" t="s">
        <v>37</v>
      </c>
      <c r="AX289" s="12" t="s">
        <v>73</v>
      </c>
      <c r="AY289" s="226" t="s">
        <v>117</v>
      </c>
    </row>
    <row r="290" spans="2:65" s="13" customFormat="1" ht="13.5" x14ac:dyDescent="0.3">
      <c r="B290" s="230"/>
      <c r="C290" s="231"/>
      <c r="D290" s="195" t="s">
        <v>206</v>
      </c>
      <c r="E290" s="232" t="s">
        <v>20</v>
      </c>
      <c r="F290" s="233" t="s">
        <v>220</v>
      </c>
      <c r="G290" s="231"/>
      <c r="H290" s="234">
        <v>3555</v>
      </c>
      <c r="I290" s="235"/>
      <c r="J290" s="231"/>
      <c r="K290" s="231"/>
      <c r="L290" s="236"/>
      <c r="M290" s="237"/>
      <c r="N290" s="238"/>
      <c r="O290" s="238"/>
      <c r="P290" s="238"/>
      <c r="Q290" s="238"/>
      <c r="R290" s="238"/>
      <c r="S290" s="238"/>
      <c r="T290" s="239"/>
      <c r="AT290" s="240" t="s">
        <v>206</v>
      </c>
      <c r="AU290" s="240" t="s">
        <v>81</v>
      </c>
      <c r="AV290" s="13" t="s">
        <v>116</v>
      </c>
      <c r="AW290" s="13" t="s">
        <v>37</v>
      </c>
      <c r="AX290" s="13" t="s">
        <v>22</v>
      </c>
      <c r="AY290" s="240" t="s">
        <v>117</v>
      </c>
    </row>
    <row r="291" spans="2:65" s="1" customFormat="1" ht="22.5" customHeight="1" x14ac:dyDescent="0.3">
      <c r="B291" s="35"/>
      <c r="C291" s="183" t="s">
        <v>395</v>
      </c>
      <c r="D291" s="183" t="s">
        <v>119</v>
      </c>
      <c r="E291" s="184" t="s">
        <v>396</v>
      </c>
      <c r="F291" s="185" t="s">
        <v>397</v>
      </c>
      <c r="G291" s="186" t="s">
        <v>200</v>
      </c>
      <c r="H291" s="187">
        <v>830</v>
      </c>
      <c r="I291" s="188"/>
      <c r="J291" s="189">
        <f>ROUND(I291*H291,2)</f>
        <v>0</v>
      </c>
      <c r="K291" s="185" t="s">
        <v>201</v>
      </c>
      <c r="L291" s="55"/>
      <c r="M291" s="190" t="s">
        <v>20</v>
      </c>
      <c r="N291" s="191" t="s">
        <v>44</v>
      </c>
      <c r="O291" s="36"/>
      <c r="P291" s="192">
        <f>O291*H291</f>
        <v>0</v>
      </c>
      <c r="Q291" s="192">
        <v>0.18776000000000001</v>
      </c>
      <c r="R291" s="192">
        <f>Q291*H291</f>
        <v>155.8408</v>
      </c>
      <c r="S291" s="192">
        <v>0</v>
      </c>
      <c r="T291" s="193">
        <f>S291*H291</f>
        <v>0</v>
      </c>
      <c r="AR291" s="18" t="s">
        <v>116</v>
      </c>
      <c r="AT291" s="18" t="s">
        <v>119</v>
      </c>
      <c r="AU291" s="18" t="s">
        <v>81</v>
      </c>
      <c r="AY291" s="18" t="s">
        <v>117</v>
      </c>
      <c r="BE291" s="194">
        <f>IF(N291="základní",J291,0)</f>
        <v>0</v>
      </c>
      <c r="BF291" s="194">
        <f>IF(N291="snížená",J291,0)</f>
        <v>0</v>
      </c>
      <c r="BG291" s="194">
        <f>IF(N291="zákl. přenesená",J291,0)</f>
        <v>0</v>
      </c>
      <c r="BH291" s="194">
        <f>IF(N291="sníž. přenesená",J291,0)</f>
        <v>0</v>
      </c>
      <c r="BI291" s="194">
        <f>IF(N291="nulová",J291,0)</f>
        <v>0</v>
      </c>
      <c r="BJ291" s="18" t="s">
        <v>22</v>
      </c>
      <c r="BK291" s="194">
        <f>ROUND(I291*H291,2)</f>
        <v>0</v>
      </c>
      <c r="BL291" s="18" t="s">
        <v>116</v>
      </c>
      <c r="BM291" s="18" t="s">
        <v>398</v>
      </c>
    </row>
    <row r="292" spans="2:65" s="1" customFormat="1" ht="27" x14ac:dyDescent="0.3">
      <c r="B292" s="35"/>
      <c r="C292" s="57"/>
      <c r="D292" s="197" t="s">
        <v>124</v>
      </c>
      <c r="E292" s="57"/>
      <c r="F292" s="198" t="s">
        <v>399</v>
      </c>
      <c r="G292" s="57"/>
      <c r="H292" s="57"/>
      <c r="I292" s="153"/>
      <c r="J292" s="57"/>
      <c r="K292" s="57"/>
      <c r="L292" s="55"/>
      <c r="M292" s="72"/>
      <c r="N292" s="36"/>
      <c r="O292" s="36"/>
      <c r="P292" s="36"/>
      <c r="Q292" s="36"/>
      <c r="R292" s="36"/>
      <c r="S292" s="36"/>
      <c r="T292" s="73"/>
      <c r="AT292" s="18" t="s">
        <v>124</v>
      </c>
      <c r="AU292" s="18" t="s">
        <v>81</v>
      </c>
    </row>
    <row r="293" spans="2:65" s="1" customFormat="1" ht="67.5" x14ac:dyDescent="0.3">
      <c r="B293" s="35"/>
      <c r="C293" s="57"/>
      <c r="D293" s="195" t="s">
        <v>204</v>
      </c>
      <c r="E293" s="57"/>
      <c r="F293" s="199" t="s">
        <v>400</v>
      </c>
      <c r="G293" s="57"/>
      <c r="H293" s="57"/>
      <c r="I293" s="153"/>
      <c r="J293" s="57"/>
      <c r="K293" s="57"/>
      <c r="L293" s="55"/>
      <c r="M293" s="72"/>
      <c r="N293" s="36"/>
      <c r="O293" s="36"/>
      <c r="P293" s="36"/>
      <c r="Q293" s="36"/>
      <c r="R293" s="36"/>
      <c r="S293" s="36"/>
      <c r="T293" s="73"/>
      <c r="AT293" s="18" t="s">
        <v>204</v>
      </c>
      <c r="AU293" s="18" t="s">
        <v>81</v>
      </c>
    </row>
    <row r="294" spans="2:65" s="1" customFormat="1" ht="22.5" customHeight="1" x14ac:dyDescent="0.3">
      <c r="B294" s="35"/>
      <c r="C294" s="255" t="s">
        <v>401</v>
      </c>
      <c r="D294" s="255" t="s">
        <v>299</v>
      </c>
      <c r="E294" s="256" t="s">
        <v>402</v>
      </c>
      <c r="F294" s="257" t="s">
        <v>403</v>
      </c>
      <c r="G294" s="258" t="s">
        <v>404</v>
      </c>
      <c r="H294" s="259">
        <v>141.1</v>
      </c>
      <c r="I294" s="260"/>
      <c r="J294" s="261">
        <f>ROUND(I294*H294,2)</f>
        <v>0</v>
      </c>
      <c r="K294" s="257" t="s">
        <v>201</v>
      </c>
      <c r="L294" s="262"/>
      <c r="M294" s="263" t="s">
        <v>20</v>
      </c>
      <c r="N294" s="264" t="s">
        <v>44</v>
      </c>
      <c r="O294" s="36"/>
      <c r="P294" s="192">
        <f>O294*H294</f>
        <v>0</v>
      </c>
      <c r="Q294" s="192">
        <v>1</v>
      </c>
      <c r="R294" s="192">
        <f>Q294*H294</f>
        <v>141.1</v>
      </c>
      <c r="S294" s="192">
        <v>0</v>
      </c>
      <c r="T294" s="193">
        <f>S294*H294</f>
        <v>0</v>
      </c>
      <c r="AR294" s="18" t="s">
        <v>157</v>
      </c>
      <c r="AT294" s="18" t="s">
        <v>299</v>
      </c>
      <c r="AU294" s="18" t="s">
        <v>81</v>
      </c>
      <c r="AY294" s="18" t="s">
        <v>117</v>
      </c>
      <c r="BE294" s="194">
        <f>IF(N294="základní",J294,0)</f>
        <v>0</v>
      </c>
      <c r="BF294" s="194">
        <f>IF(N294="snížená",J294,0)</f>
        <v>0</v>
      </c>
      <c r="BG294" s="194">
        <f>IF(N294="zákl. přenesená",J294,0)</f>
        <v>0</v>
      </c>
      <c r="BH294" s="194">
        <f>IF(N294="sníž. přenesená",J294,0)</f>
        <v>0</v>
      </c>
      <c r="BI294" s="194">
        <f>IF(N294="nulová",J294,0)</f>
        <v>0</v>
      </c>
      <c r="BJ294" s="18" t="s">
        <v>22</v>
      </c>
      <c r="BK294" s="194">
        <f>ROUND(I294*H294,2)</f>
        <v>0</v>
      </c>
      <c r="BL294" s="18" t="s">
        <v>116</v>
      </c>
      <c r="BM294" s="18" t="s">
        <v>405</v>
      </c>
    </row>
    <row r="295" spans="2:65" s="1" customFormat="1" ht="13.5" x14ac:dyDescent="0.3">
      <c r="B295" s="35"/>
      <c r="C295" s="57"/>
      <c r="D295" s="197" t="s">
        <v>124</v>
      </c>
      <c r="E295" s="57"/>
      <c r="F295" s="198" t="s">
        <v>403</v>
      </c>
      <c r="G295" s="57"/>
      <c r="H295" s="57"/>
      <c r="I295" s="153"/>
      <c r="J295" s="57"/>
      <c r="K295" s="57"/>
      <c r="L295" s="55"/>
      <c r="M295" s="72"/>
      <c r="N295" s="36"/>
      <c r="O295" s="36"/>
      <c r="P295" s="36"/>
      <c r="Q295" s="36"/>
      <c r="R295" s="36"/>
      <c r="S295" s="36"/>
      <c r="T295" s="73"/>
      <c r="AT295" s="18" t="s">
        <v>124</v>
      </c>
      <c r="AU295" s="18" t="s">
        <v>81</v>
      </c>
    </row>
    <row r="296" spans="2:65" s="1" customFormat="1" ht="27" x14ac:dyDescent="0.3">
      <c r="B296" s="35"/>
      <c r="C296" s="57"/>
      <c r="D296" s="197" t="s">
        <v>130</v>
      </c>
      <c r="E296" s="57"/>
      <c r="F296" s="200" t="s">
        <v>406</v>
      </c>
      <c r="G296" s="57"/>
      <c r="H296" s="57"/>
      <c r="I296" s="153"/>
      <c r="J296" s="57"/>
      <c r="K296" s="57"/>
      <c r="L296" s="55"/>
      <c r="M296" s="72"/>
      <c r="N296" s="36"/>
      <c r="O296" s="36"/>
      <c r="P296" s="36"/>
      <c r="Q296" s="36"/>
      <c r="R296" s="36"/>
      <c r="S296" s="36"/>
      <c r="T296" s="73"/>
      <c r="AT296" s="18" t="s">
        <v>130</v>
      </c>
      <c r="AU296" s="18" t="s">
        <v>81</v>
      </c>
    </row>
    <row r="297" spans="2:65" s="11" customFormat="1" ht="13.5" x14ac:dyDescent="0.3">
      <c r="B297" s="205"/>
      <c r="C297" s="206"/>
      <c r="D297" s="197" t="s">
        <v>206</v>
      </c>
      <c r="E297" s="207" t="s">
        <v>20</v>
      </c>
      <c r="F297" s="208" t="s">
        <v>407</v>
      </c>
      <c r="G297" s="206"/>
      <c r="H297" s="209" t="s">
        <v>20</v>
      </c>
      <c r="I297" s="210"/>
      <c r="J297" s="206"/>
      <c r="K297" s="206"/>
      <c r="L297" s="211"/>
      <c r="M297" s="212"/>
      <c r="N297" s="213"/>
      <c r="O297" s="213"/>
      <c r="P297" s="213"/>
      <c r="Q297" s="213"/>
      <c r="R297" s="213"/>
      <c r="S297" s="213"/>
      <c r="T297" s="214"/>
      <c r="AT297" s="215" t="s">
        <v>206</v>
      </c>
      <c r="AU297" s="215" t="s">
        <v>81</v>
      </c>
      <c r="AV297" s="11" t="s">
        <v>22</v>
      </c>
      <c r="AW297" s="11" t="s">
        <v>37</v>
      </c>
      <c r="AX297" s="11" t="s">
        <v>73</v>
      </c>
      <c r="AY297" s="215" t="s">
        <v>117</v>
      </c>
    </row>
    <row r="298" spans="2:65" s="11" customFormat="1" ht="13.5" x14ac:dyDescent="0.3">
      <c r="B298" s="205"/>
      <c r="C298" s="206"/>
      <c r="D298" s="197" t="s">
        <v>206</v>
      </c>
      <c r="E298" s="207" t="s">
        <v>20</v>
      </c>
      <c r="F298" s="208" t="s">
        <v>408</v>
      </c>
      <c r="G298" s="206"/>
      <c r="H298" s="209" t="s">
        <v>20</v>
      </c>
      <c r="I298" s="210"/>
      <c r="J298" s="206"/>
      <c r="K298" s="206"/>
      <c r="L298" s="211"/>
      <c r="M298" s="212"/>
      <c r="N298" s="213"/>
      <c r="O298" s="213"/>
      <c r="P298" s="213"/>
      <c r="Q298" s="213"/>
      <c r="R298" s="213"/>
      <c r="S298" s="213"/>
      <c r="T298" s="214"/>
      <c r="AT298" s="215" t="s">
        <v>206</v>
      </c>
      <c r="AU298" s="215" t="s">
        <v>81</v>
      </c>
      <c r="AV298" s="11" t="s">
        <v>22</v>
      </c>
      <c r="AW298" s="11" t="s">
        <v>37</v>
      </c>
      <c r="AX298" s="11" t="s">
        <v>73</v>
      </c>
      <c r="AY298" s="215" t="s">
        <v>117</v>
      </c>
    </row>
    <row r="299" spans="2:65" s="11" customFormat="1" ht="13.5" x14ac:dyDescent="0.3">
      <c r="B299" s="205"/>
      <c r="C299" s="206"/>
      <c r="D299" s="197" t="s">
        <v>206</v>
      </c>
      <c r="E299" s="207" t="s">
        <v>20</v>
      </c>
      <c r="F299" s="208" t="s">
        <v>409</v>
      </c>
      <c r="G299" s="206"/>
      <c r="H299" s="209" t="s">
        <v>20</v>
      </c>
      <c r="I299" s="210"/>
      <c r="J299" s="206"/>
      <c r="K299" s="206"/>
      <c r="L299" s="211"/>
      <c r="M299" s="212"/>
      <c r="N299" s="213"/>
      <c r="O299" s="213"/>
      <c r="P299" s="213"/>
      <c r="Q299" s="213"/>
      <c r="R299" s="213"/>
      <c r="S299" s="213"/>
      <c r="T299" s="214"/>
      <c r="AT299" s="215" t="s">
        <v>206</v>
      </c>
      <c r="AU299" s="215" t="s">
        <v>81</v>
      </c>
      <c r="AV299" s="11" t="s">
        <v>22</v>
      </c>
      <c r="AW299" s="11" t="s">
        <v>37</v>
      </c>
      <c r="AX299" s="11" t="s">
        <v>73</v>
      </c>
      <c r="AY299" s="215" t="s">
        <v>117</v>
      </c>
    </row>
    <row r="300" spans="2:65" s="12" customFormat="1" ht="13.5" x14ac:dyDescent="0.3">
      <c r="B300" s="216"/>
      <c r="C300" s="217"/>
      <c r="D300" s="197" t="s">
        <v>206</v>
      </c>
      <c r="E300" s="218" t="s">
        <v>20</v>
      </c>
      <c r="F300" s="219" t="s">
        <v>410</v>
      </c>
      <c r="G300" s="217"/>
      <c r="H300" s="220">
        <v>83</v>
      </c>
      <c r="I300" s="221"/>
      <c r="J300" s="217"/>
      <c r="K300" s="217"/>
      <c r="L300" s="222"/>
      <c r="M300" s="223"/>
      <c r="N300" s="224"/>
      <c r="O300" s="224"/>
      <c r="P300" s="224"/>
      <c r="Q300" s="224"/>
      <c r="R300" s="224"/>
      <c r="S300" s="224"/>
      <c r="T300" s="225"/>
      <c r="AT300" s="226" t="s">
        <v>206</v>
      </c>
      <c r="AU300" s="226" t="s">
        <v>81</v>
      </c>
      <c r="AV300" s="12" t="s">
        <v>81</v>
      </c>
      <c r="AW300" s="12" t="s">
        <v>37</v>
      </c>
      <c r="AX300" s="12" t="s">
        <v>73</v>
      </c>
      <c r="AY300" s="226" t="s">
        <v>117</v>
      </c>
    </row>
    <row r="301" spans="2:65" s="13" customFormat="1" ht="13.5" x14ac:dyDescent="0.3">
      <c r="B301" s="230"/>
      <c r="C301" s="231"/>
      <c r="D301" s="197" t="s">
        <v>206</v>
      </c>
      <c r="E301" s="265" t="s">
        <v>20</v>
      </c>
      <c r="F301" s="266" t="s">
        <v>220</v>
      </c>
      <c r="G301" s="231"/>
      <c r="H301" s="267">
        <v>83</v>
      </c>
      <c r="I301" s="235"/>
      <c r="J301" s="231"/>
      <c r="K301" s="231"/>
      <c r="L301" s="236"/>
      <c r="M301" s="237"/>
      <c r="N301" s="238"/>
      <c r="O301" s="238"/>
      <c r="P301" s="238"/>
      <c r="Q301" s="238"/>
      <c r="R301" s="238"/>
      <c r="S301" s="238"/>
      <c r="T301" s="239"/>
      <c r="AT301" s="240" t="s">
        <v>206</v>
      </c>
      <c r="AU301" s="240" t="s">
        <v>81</v>
      </c>
      <c r="AV301" s="13" t="s">
        <v>116</v>
      </c>
      <c r="AW301" s="13" t="s">
        <v>37</v>
      </c>
      <c r="AX301" s="13" t="s">
        <v>22</v>
      </c>
      <c r="AY301" s="240" t="s">
        <v>117</v>
      </c>
    </row>
    <row r="302" spans="2:65" s="12" customFormat="1" ht="13.5" x14ac:dyDescent="0.3">
      <c r="B302" s="216"/>
      <c r="C302" s="217"/>
      <c r="D302" s="195" t="s">
        <v>206</v>
      </c>
      <c r="E302" s="217"/>
      <c r="F302" s="253" t="s">
        <v>411</v>
      </c>
      <c r="G302" s="217"/>
      <c r="H302" s="254">
        <v>141.1</v>
      </c>
      <c r="I302" s="221"/>
      <c r="J302" s="217"/>
      <c r="K302" s="217"/>
      <c r="L302" s="222"/>
      <c r="M302" s="223"/>
      <c r="N302" s="224"/>
      <c r="O302" s="224"/>
      <c r="P302" s="224"/>
      <c r="Q302" s="224"/>
      <c r="R302" s="224"/>
      <c r="S302" s="224"/>
      <c r="T302" s="225"/>
      <c r="AT302" s="226" t="s">
        <v>206</v>
      </c>
      <c r="AU302" s="226" t="s">
        <v>81</v>
      </c>
      <c r="AV302" s="12" t="s">
        <v>81</v>
      </c>
      <c r="AW302" s="12" t="s">
        <v>4</v>
      </c>
      <c r="AX302" s="12" t="s">
        <v>22</v>
      </c>
      <c r="AY302" s="226" t="s">
        <v>117</v>
      </c>
    </row>
    <row r="303" spans="2:65" s="1" customFormat="1" ht="22.5" customHeight="1" x14ac:dyDescent="0.3">
      <c r="B303" s="35"/>
      <c r="C303" s="183" t="s">
        <v>412</v>
      </c>
      <c r="D303" s="183" t="s">
        <v>119</v>
      </c>
      <c r="E303" s="184" t="s">
        <v>413</v>
      </c>
      <c r="F303" s="185" t="s">
        <v>414</v>
      </c>
      <c r="G303" s="186" t="s">
        <v>224</v>
      </c>
      <c r="H303" s="187">
        <v>99.6</v>
      </c>
      <c r="I303" s="188"/>
      <c r="J303" s="189">
        <f>ROUND(I303*H303,2)</f>
        <v>0</v>
      </c>
      <c r="K303" s="185" t="s">
        <v>201</v>
      </c>
      <c r="L303" s="55"/>
      <c r="M303" s="190" t="s">
        <v>20</v>
      </c>
      <c r="N303" s="191" t="s">
        <v>44</v>
      </c>
      <c r="O303" s="36"/>
      <c r="P303" s="192">
        <f>O303*H303</f>
        <v>0</v>
      </c>
      <c r="Q303" s="192">
        <v>0</v>
      </c>
      <c r="R303" s="192">
        <f>Q303*H303</f>
        <v>0</v>
      </c>
      <c r="S303" s="192">
        <v>0</v>
      </c>
      <c r="T303" s="193">
        <f>S303*H303</f>
        <v>0</v>
      </c>
      <c r="AR303" s="18" t="s">
        <v>116</v>
      </c>
      <c r="AT303" s="18" t="s">
        <v>119</v>
      </c>
      <c r="AU303" s="18" t="s">
        <v>81</v>
      </c>
      <c r="AY303" s="18" t="s">
        <v>117</v>
      </c>
      <c r="BE303" s="194">
        <f>IF(N303="základní",J303,0)</f>
        <v>0</v>
      </c>
      <c r="BF303" s="194">
        <f>IF(N303="snížená",J303,0)</f>
        <v>0</v>
      </c>
      <c r="BG303" s="194">
        <f>IF(N303="zákl. přenesená",J303,0)</f>
        <v>0</v>
      </c>
      <c r="BH303" s="194">
        <f>IF(N303="sníž. přenesená",J303,0)</f>
        <v>0</v>
      </c>
      <c r="BI303" s="194">
        <f>IF(N303="nulová",J303,0)</f>
        <v>0</v>
      </c>
      <c r="BJ303" s="18" t="s">
        <v>22</v>
      </c>
      <c r="BK303" s="194">
        <f>ROUND(I303*H303,2)</f>
        <v>0</v>
      </c>
      <c r="BL303" s="18" t="s">
        <v>116</v>
      </c>
      <c r="BM303" s="18" t="s">
        <v>415</v>
      </c>
    </row>
    <row r="304" spans="2:65" s="1" customFormat="1" ht="13.5" x14ac:dyDescent="0.3">
      <c r="B304" s="35"/>
      <c r="C304" s="57"/>
      <c r="D304" s="197" t="s">
        <v>124</v>
      </c>
      <c r="E304" s="57"/>
      <c r="F304" s="198" t="s">
        <v>416</v>
      </c>
      <c r="G304" s="57"/>
      <c r="H304" s="57"/>
      <c r="I304" s="153"/>
      <c r="J304" s="57"/>
      <c r="K304" s="57"/>
      <c r="L304" s="55"/>
      <c r="M304" s="72"/>
      <c r="N304" s="36"/>
      <c r="O304" s="36"/>
      <c r="P304" s="36"/>
      <c r="Q304" s="36"/>
      <c r="R304" s="36"/>
      <c r="S304" s="36"/>
      <c r="T304" s="73"/>
      <c r="AT304" s="18" t="s">
        <v>124</v>
      </c>
      <c r="AU304" s="18" t="s">
        <v>81</v>
      </c>
    </row>
    <row r="305" spans="2:65" s="1" customFormat="1" ht="54" x14ac:dyDescent="0.3">
      <c r="B305" s="35"/>
      <c r="C305" s="57"/>
      <c r="D305" s="195" t="s">
        <v>204</v>
      </c>
      <c r="E305" s="57"/>
      <c r="F305" s="199" t="s">
        <v>417</v>
      </c>
      <c r="G305" s="57"/>
      <c r="H305" s="57"/>
      <c r="I305" s="153"/>
      <c r="J305" s="57"/>
      <c r="K305" s="57"/>
      <c r="L305" s="55"/>
      <c r="M305" s="72"/>
      <c r="N305" s="36"/>
      <c r="O305" s="36"/>
      <c r="P305" s="36"/>
      <c r="Q305" s="36"/>
      <c r="R305" s="36"/>
      <c r="S305" s="36"/>
      <c r="T305" s="73"/>
      <c r="AT305" s="18" t="s">
        <v>204</v>
      </c>
      <c r="AU305" s="18" t="s">
        <v>81</v>
      </c>
    </row>
    <row r="306" spans="2:65" s="1" customFormat="1" ht="22.5" customHeight="1" x14ac:dyDescent="0.3">
      <c r="B306" s="35"/>
      <c r="C306" s="255" t="s">
        <v>418</v>
      </c>
      <c r="D306" s="255" t="s">
        <v>299</v>
      </c>
      <c r="E306" s="256" t="s">
        <v>419</v>
      </c>
      <c r="F306" s="257" t="s">
        <v>420</v>
      </c>
      <c r="G306" s="258" t="s">
        <v>404</v>
      </c>
      <c r="H306" s="259">
        <v>88.4</v>
      </c>
      <c r="I306" s="260"/>
      <c r="J306" s="261">
        <f>ROUND(I306*H306,2)</f>
        <v>0</v>
      </c>
      <c r="K306" s="257" t="s">
        <v>201</v>
      </c>
      <c r="L306" s="262"/>
      <c r="M306" s="263" t="s">
        <v>20</v>
      </c>
      <c r="N306" s="264" t="s">
        <v>44</v>
      </c>
      <c r="O306" s="36"/>
      <c r="P306" s="192">
        <f>O306*H306</f>
        <v>0</v>
      </c>
      <c r="Q306" s="192">
        <v>1</v>
      </c>
      <c r="R306" s="192">
        <f>Q306*H306</f>
        <v>88.4</v>
      </c>
      <c r="S306" s="192">
        <v>0</v>
      </c>
      <c r="T306" s="193">
        <f>S306*H306</f>
        <v>0</v>
      </c>
      <c r="AR306" s="18" t="s">
        <v>157</v>
      </c>
      <c r="AT306" s="18" t="s">
        <v>299</v>
      </c>
      <c r="AU306" s="18" t="s">
        <v>81</v>
      </c>
      <c r="AY306" s="18" t="s">
        <v>117</v>
      </c>
      <c r="BE306" s="194">
        <f>IF(N306="základní",J306,0)</f>
        <v>0</v>
      </c>
      <c r="BF306" s="194">
        <f>IF(N306="snížená",J306,0)</f>
        <v>0</v>
      </c>
      <c r="BG306" s="194">
        <f>IF(N306="zákl. přenesená",J306,0)</f>
        <v>0</v>
      </c>
      <c r="BH306" s="194">
        <f>IF(N306="sníž. přenesená",J306,0)</f>
        <v>0</v>
      </c>
      <c r="BI306" s="194">
        <f>IF(N306="nulová",J306,0)</f>
        <v>0</v>
      </c>
      <c r="BJ306" s="18" t="s">
        <v>22</v>
      </c>
      <c r="BK306" s="194">
        <f>ROUND(I306*H306,2)</f>
        <v>0</v>
      </c>
      <c r="BL306" s="18" t="s">
        <v>116</v>
      </c>
      <c r="BM306" s="18" t="s">
        <v>421</v>
      </c>
    </row>
    <row r="307" spans="2:65" s="1" customFormat="1" ht="13.5" x14ac:dyDescent="0.3">
      <c r="B307" s="35"/>
      <c r="C307" s="57"/>
      <c r="D307" s="197" t="s">
        <v>124</v>
      </c>
      <c r="E307" s="57"/>
      <c r="F307" s="198" t="s">
        <v>422</v>
      </c>
      <c r="G307" s="57"/>
      <c r="H307" s="57"/>
      <c r="I307" s="153"/>
      <c r="J307" s="57"/>
      <c r="K307" s="57"/>
      <c r="L307" s="55"/>
      <c r="M307" s="72"/>
      <c r="N307" s="36"/>
      <c r="O307" s="36"/>
      <c r="P307" s="36"/>
      <c r="Q307" s="36"/>
      <c r="R307" s="36"/>
      <c r="S307" s="36"/>
      <c r="T307" s="73"/>
      <c r="AT307" s="18" t="s">
        <v>124</v>
      </c>
      <c r="AU307" s="18" t="s">
        <v>81</v>
      </c>
    </row>
    <row r="308" spans="2:65" s="12" customFormat="1" ht="13.5" x14ac:dyDescent="0.3">
      <c r="B308" s="216"/>
      <c r="C308" s="217"/>
      <c r="D308" s="195" t="s">
        <v>206</v>
      </c>
      <c r="E308" s="217"/>
      <c r="F308" s="253" t="s">
        <v>423</v>
      </c>
      <c r="G308" s="217"/>
      <c r="H308" s="254">
        <v>88.4</v>
      </c>
      <c r="I308" s="221"/>
      <c r="J308" s="217"/>
      <c r="K308" s="217"/>
      <c r="L308" s="222"/>
      <c r="M308" s="223"/>
      <c r="N308" s="224"/>
      <c r="O308" s="224"/>
      <c r="P308" s="224"/>
      <c r="Q308" s="224"/>
      <c r="R308" s="224"/>
      <c r="S308" s="224"/>
      <c r="T308" s="225"/>
      <c r="AT308" s="226" t="s">
        <v>206</v>
      </c>
      <c r="AU308" s="226" t="s">
        <v>81</v>
      </c>
      <c r="AV308" s="12" t="s">
        <v>81</v>
      </c>
      <c r="AW308" s="12" t="s">
        <v>4</v>
      </c>
      <c r="AX308" s="12" t="s">
        <v>22</v>
      </c>
      <c r="AY308" s="226" t="s">
        <v>117</v>
      </c>
    </row>
    <row r="309" spans="2:65" s="1" customFormat="1" ht="22.5" customHeight="1" x14ac:dyDescent="0.3">
      <c r="B309" s="35"/>
      <c r="C309" s="183" t="s">
        <v>219</v>
      </c>
      <c r="D309" s="183" t="s">
        <v>119</v>
      </c>
      <c r="E309" s="184" t="s">
        <v>424</v>
      </c>
      <c r="F309" s="185" t="s">
        <v>425</v>
      </c>
      <c r="G309" s="186" t="s">
        <v>200</v>
      </c>
      <c r="H309" s="187">
        <v>3555</v>
      </c>
      <c r="I309" s="188"/>
      <c r="J309" s="189">
        <f>ROUND(I309*H309,2)</f>
        <v>0</v>
      </c>
      <c r="K309" s="185" t="s">
        <v>201</v>
      </c>
      <c r="L309" s="55"/>
      <c r="M309" s="190" t="s">
        <v>20</v>
      </c>
      <c r="N309" s="191" t="s">
        <v>44</v>
      </c>
      <c r="O309" s="36"/>
      <c r="P309" s="192">
        <f>O309*H309</f>
        <v>0</v>
      </c>
      <c r="Q309" s="192">
        <v>0</v>
      </c>
      <c r="R309" s="192">
        <f>Q309*H309</f>
        <v>0</v>
      </c>
      <c r="S309" s="192">
        <v>0</v>
      </c>
      <c r="T309" s="193">
        <f>S309*H309</f>
        <v>0</v>
      </c>
      <c r="AR309" s="18" t="s">
        <v>116</v>
      </c>
      <c r="AT309" s="18" t="s">
        <v>119</v>
      </c>
      <c r="AU309" s="18" t="s">
        <v>81</v>
      </c>
      <c r="AY309" s="18" t="s">
        <v>117</v>
      </c>
      <c r="BE309" s="194">
        <f>IF(N309="základní",J309,0)</f>
        <v>0</v>
      </c>
      <c r="BF309" s="194">
        <f>IF(N309="snížená",J309,0)</f>
        <v>0</v>
      </c>
      <c r="BG309" s="194">
        <f>IF(N309="zákl. přenesená",J309,0)</f>
        <v>0</v>
      </c>
      <c r="BH309" s="194">
        <f>IF(N309="sníž. přenesená",J309,0)</f>
        <v>0</v>
      </c>
      <c r="BI309" s="194">
        <f>IF(N309="nulová",J309,0)</f>
        <v>0</v>
      </c>
      <c r="BJ309" s="18" t="s">
        <v>22</v>
      </c>
      <c r="BK309" s="194">
        <f>ROUND(I309*H309,2)</f>
        <v>0</v>
      </c>
      <c r="BL309" s="18" t="s">
        <v>116</v>
      </c>
      <c r="BM309" s="18" t="s">
        <v>426</v>
      </c>
    </row>
    <row r="310" spans="2:65" s="1" customFormat="1" ht="13.5" x14ac:dyDescent="0.3">
      <c r="B310" s="35"/>
      <c r="C310" s="57"/>
      <c r="D310" s="197" t="s">
        <v>124</v>
      </c>
      <c r="E310" s="57"/>
      <c r="F310" s="198" t="s">
        <v>427</v>
      </c>
      <c r="G310" s="57"/>
      <c r="H310" s="57"/>
      <c r="I310" s="153"/>
      <c r="J310" s="57"/>
      <c r="K310" s="57"/>
      <c r="L310" s="55"/>
      <c r="M310" s="72"/>
      <c r="N310" s="36"/>
      <c r="O310" s="36"/>
      <c r="P310" s="36"/>
      <c r="Q310" s="36"/>
      <c r="R310" s="36"/>
      <c r="S310" s="36"/>
      <c r="T310" s="73"/>
      <c r="AT310" s="18" t="s">
        <v>124</v>
      </c>
      <c r="AU310" s="18" t="s">
        <v>81</v>
      </c>
    </row>
    <row r="311" spans="2:65" s="11" customFormat="1" ht="13.5" x14ac:dyDescent="0.3">
      <c r="B311" s="205"/>
      <c r="C311" s="206"/>
      <c r="D311" s="197" t="s">
        <v>206</v>
      </c>
      <c r="E311" s="207" t="s">
        <v>20</v>
      </c>
      <c r="F311" s="208" t="s">
        <v>428</v>
      </c>
      <c r="G311" s="206"/>
      <c r="H311" s="209" t="s">
        <v>20</v>
      </c>
      <c r="I311" s="210"/>
      <c r="J311" s="206"/>
      <c r="K311" s="206"/>
      <c r="L311" s="211"/>
      <c r="M311" s="212"/>
      <c r="N311" s="213"/>
      <c r="O311" s="213"/>
      <c r="P311" s="213"/>
      <c r="Q311" s="213"/>
      <c r="R311" s="213"/>
      <c r="S311" s="213"/>
      <c r="T311" s="214"/>
      <c r="AT311" s="215" t="s">
        <v>206</v>
      </c>
      <c r="AU311" s="215" t="s">
        <v>81</v>
      </c>
      <c r="AV311" s="11" t="s">
        <v>22</v>
      </c>
      <c r="AW311" s="11" t="s">
        <v>37</v>
      </c>
      <c r="AX311" s="11" t="s">
        <v>73</v>
      </c>
      <c r="AY311" s="215" t="s">
        <v>117</v>
      </c>
    </row>
    <row r="312" spans="2:65" s="11" customFormat="1" ht="13.5" x14ac:dyDescent="0.3">
      <c r="B312" s="205"/>
      <c r="C312" s="206"/>
      <c r="D312" s="197" t="s">
        <v>206</v>
      </c>
      <c r="E312" s="207" t="s">
        <v>20</v>
      </c>
      <c r="F312" s="208" t="s">
        <v>429</v>
      </c>
      <c r="G312" s="206"/>
      <c r="H312" s="209" t="s">
        <v>20</v>
      </c>
      <c r="I312" s="210"/>
      <c r="J312" s="206"/>
      <c r="K312" s="206"/>
      <c r="L312" s="211"/>
      <c r="M312" s="212"/>
      <c r="N312" s="213"/>
      <c r="O312" s="213"/>
      <c r="P312" s="213"/>
      <c r="Q312" s="213"/>
      <c r="R312" s="213"/>
      <c r="S312" s="213"/>
      <c r="T312" s="214"/>
      <c r="AT312" s="215" t="s">
        <v>206</v>
      </c>
      <c r="AU312" s="215" t="s">
        <v>81</v>
      </c>
      <c r="AV312" s="11" t="s">
        <v>22</v>
      </c>
      <c r="AW312" s="11" t="s">
        <v>37</v>
      </c>
      <c r="AX312" s="11" t="s">
        <v>73</v>
      </c>
      <c r="AY312" s="215" t="s">
        <v>117</v>
      </c>
    </row>
    <row r="313" spans="2:65" s="11" customFormat="1" ht="13.5" x14ac:dyDescent="0.3">
      <c r="B313" s="205"/>
      <c r="C313" s="206"/>
      <c r="D313" s="197" t="s">
        <v>206</v>
      </c>
      <c r="E313" s="207" t="s">
        <v>20</v>
      </c>
      <c r="F313" s="208" t="s">
        <v>430</v>
      </c>
      <c r="G313" s="206"/>
      <c r="H313" s="209" t="s">
        <v>20</v>
      </c>
      <c r="I313" s="210"/>
      <c r="J313" s="206"/>
      <c r="K313" s="206"/>
      <c r="L313" s="211"/>
      <c r="M313" s="212"/>
      <c r="N313" s="213"/>
      <c r="O313" s="213"/>
      <c r="P313" s="213"/>
      <c r="Q313" s="213"/>
      <c r="R313" s="213"/>
      <c r="S313" s="213"/>
      <c r="T313" s="214"/>
      <c r="AT313" s="215" t="s">
        <v>206</v>
      </c>
      <c r="AU313" s="215" t="s">
        <v>81</v>
      </c>
      <c r="AV313" s="11" t="s">
        <v>22</v>
      </c>
      <c r="AW313" s="11" t="s">
        <v>37</v>
      </c>
      <c r="AX313" s="11" t="s">
        <v>73</v>
      </c>
      <c r="AY313" s="215" t="s">
        <v>117</v>
      </c>
    </row>
    <row r="314" spans="2:65" s="11" customFormat="1" ht="13.5" x14ac:dyDescent="0.3">
      <c r="B314" s="205"/>
      <c r="C314" s="206"/>
      <c r="D314" s="197" t="s">
        <v>206</v>
      </c>
      <c r="E314" s="207" t="s">
        <v>20</v>
      </c>
      <c r="F314" s="208" t="s">
        <v>431</v>
      </c>
      <c r="G314" s="206"/>
      <c r="H314" s="209" t="s">
        <v>20</v>
      </c>
      <c r="I314" s="210"/>
      <c r="J314" s="206"/>
      <c r="K314" s="206"/>
      <c r="L314" s="211"/>
      <c r="M314" s="212"/>
      <c r="N314" s="213"/>
      <c r="O314" s="213"/>
      <c r="P314" s="213"/>
      <c r="Q314" s="213"/>
      <c r="R314" s="213"/>
      <c r="S314" s="213"/>
      <c r="T314" s="214"/>
      <c r="AT314" s="215" t="s">
        <v>206</v>
      </c>
      <c r="AU314" s="215" t="s">
        <v>81</v>
      </c>
      <c r="AV314" s="11" t="s">
        <v>22</v>
      </c>
      <c r="AW314" s="11" t="s">
        <v>37</v>
      </c>
      <c r="AX314" s="11" t="s">
        <v>73</v>
      </c>
      <c r="AY314" s="215" t="s">
        <v>117</v>
      </c>
    </row>
    <row r="315" spans="2:65" s="12" customFormat="1" ht="13.5" x14ac:dyDescent="0.3">
      <c r="B315" s="216"/>
      <c r="C315" s="217"/>
      <c r="D315" s="197" t="s">
        <v>206</v>
      </c>
      <c r="E315" s="218" t="s">
        <v>20</v>
      </c>
      <c r="F315" s="219" t="s">
        <v>432</v>
      </c>
      <c r="G315" s="217"/>
      <c r="H315" s="220">
        <v>3555</v>
      </c>
      <c r="I315" s="221"/>
      <c r="J315" s="217"/>
      <c r="K315" s="217"/>
      <c r="L315" s="222"/>
      <c r="M315" s="223"/>
      <c r="N315" s="224"/>
      <c r="O315" s="224"/>
      <c r="P315" s="224"/>
      <c r="Q315" s="224"/>
      <c r="R315" s="224"/>
      <c r="S315" s="224"/>
      <c r="T315" s="225"/>
      <c r="AT315" s="226" t="s">
        <v>206</v>
      </c>
      <c r="AU315" s="226" t="s">
        <v>81</v>
      </c>
      <c r="AV315" s="12" t="s">
        <v>81</v>
      </c>
      <c r="AW315" s="12" t="s">
        <v>37</v>
      </c>
      <c r="AX315" s="12" t="s">
        <v>73</v>
      </c>
      <c r="AY315" s="226" t="s">
        <v>117</v>
      </c>
    </row>
    <row r="316" spans="2:65" s="13" customFormat="1" ht="13.5" x14ac:dyDescent="0.3">
      <c r="B316" s="230"/>
      <c r="C316" s="231"/>
      <c r="D316" s="195" t="s">
        <v>206</v>
      </c>
      <c r="E316" s="232" t="s">
        <v>20</v>
      </c>
      <c r="F316" s="233" t="s">
        <v>220</v>
      </c>
      <c r="G316" s="231"/>
      <c r="H316" s="234">
        <v>3555</v>
      </c>
      <c r="I316" s="235"/>
      <c r="J316" s="231"/>
      <c r="K316" s="231"/>
      <c r="L316" s="236"/>
      <c r="M316" s="237"/>
      <c r="N316" s="238"/>
      <c r="O316" s="238"/>
      <c r="P316" s="238"/>
      <c r="Q316" s="238"/>
      <c r="R316" s="238"/>
      <c r="S316" s="238"/>
      <c r="T316" s="239"/>
      <c r="AT316" s="240" t="s">
        <v>206</v>
      </c>
      <c r="AU316" s="240" t="s">
        <v>81</v>
      </c>
      <c r="AV316" s="13" t="s">
        <v>116</v>
      </c>
      <c r="AW316" s="13" t="s">
        <v>37</v>
      </c>
      <c r="AX316" s="13" t="s">
        <v>22</v>
      </c>
      <c r="AY316" s="240" t="s">
        <v>117</v>
      </c>
    </row>
    <row r="317" spans="2:65" s="1" customFormat="1" ht="22.5" customHeight="1" x14ac:dyDescent="0.3">
      <c r="B317" s="35"/>
      <c r="C317" s="183" t="s">
        <v>433</v>
      </c>
      <c r="D317" s="183" t="s">
        <v>119</v>
      </c>
      <c r="E317" s="184" t="s">
        <v>434</v>
      </c>
      <c r="F317" s="185" t="s">
        <v>435</v>
      </c>
      <c r="G317" s="186" t="s">
        <v>200</v>
      </c>
      <c r="H317" s="187">
        <v>3328.6</v>
      </c>
      <c r="I317" s="188"/>
      <c r="J317" s="189">
        <f>ROUND(I317*H317,2)</f>
        <v>0</v>
      </c>
      <c r="K317" s="185" t="s">
        <v>201</v>
      </c>
      <c r="L317" s="55"/>
      <c r="M317" s="190" t="s">
        <v>20</v>
      </c>
      <c r="N317" s="191" t="s">
        <v>44</v>
      </c>
      <c r="O317" s="36"/>
      <c r="P317" s="192">
        <f>O317*H317</f>
        <v>0</v>
      </c>
      <c r="Q317" s="192">
        <v>0</v>
      </c>
      <c r="R317" s="192">
        <f>Q317*H317</f>
        <v>0</v>
      </c>
      <c r="S317" s="192">
        <v>0</v>
      </c>
      <c r="T317" s="193">
        <f>S317*H317</f>
        <v>0</v>
      </c>
      <c r="AR317" s="18" t="s">
        <v>116</v>
      </c>
      <c r="AT317" s="18" t="s">
        <v>119</v>
      </c>
      <c r="AU317" s="18" t="s">
        <v>81</v>
      </c>
      <c r="AY317" s="18" t="s">
        <v>117</v>
      </c>
      <c r="BE317" s="194">
        <f>IF(N317="základní",J317,0)</f>
        <v>0</v>
      </c>
      <c r="BF317" s="194">
        <f>IF(N317="snížená",J317,0)</f>
        <v>0</v>
      </c>
      <c r="BG317" s="194">
        <f>IF(N317="zákl. přenesená",J317,0)</f>
        <v>0</v>
      </c>
      <c r="BH317" s="194">
        <f>IF(N317="sníž. přenesená",J317,0)</f>
        <v>0</v>
      </c>
      <c r="BI317" s="194">
        <f>IF(N317="nulová",J317,0)</f>
        <v>0</v>
      </c>
      <c r="BJ317" s="18" t="s">
        <v>22</v>
      </c>
      <c r="BK317" s="194">
        <f>ROUND(I317*H317,2)</f>
        <v>0</v>
      </c>
      <c r="BL317" s="18" t="s">
        <v>116</v>
      </c>
      <c r="BM317" s="18" t="s">
        <v>436</v>
      </c>
    </row>
    <row r="318" spans="2:65" s="1" customFormat="1" ht="13.5" x14ac:dyDescent="0.3">
      <c r="B318" s="35"/>
      <c r="C318" s="57"/>
      <c r="D318" s="197" t="s">
        <v>124</v>
      </c>
      <c r="E318" s="57"/>
      <c r="F318" s="198" t="s">
        <v>437</v>
      </c>
      <c r="G318" s="57"/>
      <c r="H318" s="57"/>
      <c r="I318" s="153"/>
      <c r="J318" s="57"/>
      <c r="K318" s="57"/>
      <c r="L318" s="55"/>
      <c r="M318" s="72"/>
      <c r="N318" s="36"/>
      <c r="O318" s="36"/>
      <c r="P318" s="36"/>
      <c r="Q318" s="36"/>
      <c r="R318" s="36"/>
      <c r="S318" s="36"/>
      <c r="T318" s="73"/>
      <c r="AT318" s="18" t="s">
        <v>124</v>
      </c>
      <c r="AU318" s="18" t="s">
        <v>81</v>
      </c>
    </row>
    <row r="319" spans="2:65" s="11" customFormat="1" ht="13.5" x14ac:dyDescent="0.3">
      <c r="B319" s="205"/>
      <c r="C319" s="206"/>
      <c r="D319" s="197" t="s">
        <v>206</v>
      </c>
      <c r="E319" s="207" t="s">
        <v>20</v>
      </c>
      <c r="F319" s="208" t="s">
        <v>438</v>
      </c>
      <c r="G319" s="206"/>
      <c r="H319" s="209" t="s">
        <v>20</v>
      </c>
      <c r="I319" s="210"/>
      <c r="J319" s="206"/>
      <c r="K319" s="206"/>
      <c r="L319" s="211"/>
      <c r="M319" s="212"/>
      <c r="N319" s="213"/>
      <c r="O319" s="213"/>
      <c r="P319" s="213"/>
      <c r="Q319" s="213"/>
      <c r="R319" s="213"/>
      <c r="S319" s="213"/>
      <c r="T319" s="214"/>
      <c r="AT319" s="215" t="s">
        <v>206</v>
      </c>
      <c r="AU319" s="215" t="s">
        <v>81</v>
      </c>
      <c r="AV319" s="11" t="s">
        <v>22</v>
      </c>
      <c r="AW319" s="11" t="s">
        <v>37</v>
      </c>
      <c r="AX319" s="11" t="s">
        <v>73</v>
      </c>
      <c r="AY319" s="215" t="s">
        <v>117</v>
      </c>
    </row>
    <row r="320" spans="2:65" s="11" customFormat="1" ht="13.5" x14ac:dyDescent="0.3">
      <c r="B320" s="205"/>
      <c r="C320" s="206"/>
      <c r="D320" s="197" t="s">
        <v>206</v>
      </c>
      <c r="E320" s="207" t="s">
        <v>20</v>
      </c>
      <c r="F320" s="208" t="s">
        <v>439</v>
      </c>
      <c r="G320" s="206"/>
      <c r="H320" s="209" t="s">
        <v>20</v>
      </c>
      <c r="I320" s="210"/>
      <c r="J320" s="206"/>
      <c r="K320" s="206"/>
      <c r="L320" s="211"/>
      <c r="M320" s="212"/>
      <c r="N320" s="213"/>
      <c r="O320" s="213"/>
      <c r="P320" s="213"/>
      <c r="Q320" s="213"/>
      <c r="R320" s="213"/>
      <c r="S320" s="213"/>
      <c r="T320" s="214"/>
      <c r="AT320" s="215" t="s">
        <v>206</v>
      </c>
      <c r="AU320" s="215" t="s">
        <v>81</v>
      </c>
      <c r="AV320" s="11" t="s">
        <v>22</v>
      </c>
      <c r="AW320" s="11" t="s">
        <v>37</v>
      </c>
      <c r="AX320" s="11" t="s">
        <v>73</v>
      </c>
      <c r="AY320" s="215" t="s">
        <v>117</v>
      </c>
    </row>
    <row r="321" spans="2:65" s="11" customFormat="1" ht="13.5" x14ac:dyDescent="0.3">
      <c r="B321" s="205"/>
      <c r="C321" s="206"/>
      <c r="D321" s="197" t="s">
        <v>206</v>
      </c>
      <c r="E321" s="207" t="s">
        <v>20</v>
      </c>
      <c r="F321" s="208" t="s">
        <v>440</v>
      </c>
      <c r="G321" s="206"/>
      <c r="H321" s="209" t="s">
        <v>20</v>
      </c>
      <c r="I321" s="210"/>
      <c r="J321" s="206"/>
      <c r="K321" s="206"/>
      <c r="L321" s="211"/>
      <c r="M321" s="212"/>
      <c r="N321" s="213"/>
      <c r="O321" s="213"/>
      <c r="P321" s="213"/>
      <c r="Q321" s="213"/>
      <c r="R321" s="213"/>
      <c r="S321" s="213"/>
      <c r="T321" s="214"/>
      <c r="AT321" s="215" t="s">
        <v>206</v>
      </c>
      <c r="AU321" s="215" t="s">
        <v>81</v>
      </c>
      <c r="AV321" s="11" t="s">
        <v>22</v>
      </c>
      <c r="AW321" s="11" t="s">
        <v>37</v>
      </c>
      <c r="AX321" s="11" t="s">
        <v>73</v>
      </c>
      <c r="AY321" s="215" t="s">
        <v>117</v>
      </c>
    </row>
    <row r="322" spans="2:65" s="11" customFormat="1" ht="27" x14ac:dyDescent="0.3">
      <c r="B322" s="205"/>
      <c r="C322" s="206"/>
      <c r="D322" s="197" t="s">
        <v>206</v>
      </c>
      <c r="E322" s="207" t="s">
        <v>20</v>
      </c>
      <c r="F322" s="208" t="s">
        <v>441</v>
      </c>
      <c r="G322" s="206"/>
      <c r="H322" s="209" t="s">
        <v>20</v>
      </c>
      <c r="I322" s="210"/>
      <c r="J322" s="206"/>
      <c r="K322" s="206"/>
      <c r="L322" s="211"/>
      <c r="M322" s="212"/>
      <c r="N322" s="213"/>
      <c r="O322" s="213"/>
      <c r="P322" s="213"/>
      <c r="Q322" s="213"/>
      <c r="R322" s="213"/>
      <c r="S322" s="213"/>
      <c r="T322" s="214"/>
      <c r="AT322" s="215" t="s">
        <v>206</v>
      </c>
      <c r="AU322" s="215" t="s">
        <v>81</v>
      </c>
      <c r="AV322" s="11" t="s">
        <v>22</v>
      </c>
      <c r="AW322" s="11" t="s">
        <v>37</v>
      </c>
      <c r="AX322" s="11" t="s">
        <v>73</v>
      </c>
      <c r="AY322" s="215" t="s">
        <v>117</v>
      </c>
    </row>
    <row r="323" spans="2:65" s="12" customFormat="1" ht="13.5" x14ac:dyDescent="0.3">
      <c r="B323" s="216"/>
      <c r="C323" s="217"/>
      <c r="D323" s="197" t="s">
        <v>206</v>
      </c>
      <c r="E323" s="218" t="s">
        <v>20</v>
      </c>
      <c r="F323" s="219" t="s">
        <v>442</v>
      </c>
      <c r="G323" s="217"/>
      <c r="H323" s="220">
        <v>3328.6</v>
      </c>
      <c r="I323" s="221"/>
      <c r="J323" s="217"/>
      <c r="K323" s="217"/>
      <c r="L323" s="222"/>
      <c r="M323" s="223"/>
      <c r="N323" s="224"/>
      <c r="O323" s="224"/>
      <c r="P323" s="224"/>
      <c r="Q323" s="224"/>
      <c r="R323" s="224"/>
      <c r="S323" s="224"/>
      <c r="T323" s="225"/>
      <c r="AT323" s="226" t="s">
        <v>206</v>
      </c>
      <c r="AU323" s="226" t="s">
        <v>81</v>
      </c>
      <c r="AV323" s="12" t="s">
        <v>81</v>
      </c>
      <c r="AW323" s="12" t="s">
        <v>37</v>
      </c>
      <c r="AX323" s="12" t="s">
        <v>73</v>
      </c>
      <c r="AY323" s="226" t="s">
        <v>117</v>
      </c>
    </row>
    <row r="324" spans="2:65" s="13" customFormat="1" ht="13.5" x14ac:dyDescent="0.3">
      <c r="B324" s="230"/>
      <c r="C324" s="231"/>
      <c r="D324" s="195" t="s">
        <v>206</v>
      </c>
      <c r="E324" s="232" t="s">
        <v>20</v>
      </c>
      <c r="F324" s="233" t="s">
        <v>220</v>
      </c>
      <c r="G324" s="231"/>
      <c r="H324" s="234">
        <v>3328.6</v>
      </c>
      <c r="I324" s="235"/>
      <c r="J324" s="231"/>
      <c r="K324" s="231"/>
      <c r="L324" s="236"/>
      <c r="M324" s="237"/>
      <c r="N324" s="238"/>
      <c r="O324" s="238"/>
      <c r="P324" s="238"/>
      <c r="Q324" s="238"/>
      <c r="R324" s="238"/>
      <c r="S324" s="238"/>
      <c r="T324" s="239"/>
      <c r="AT324" s="240" t="s">
        <v>206</v>
      </c>
      <c r="AU324" s="240" t="s">
        <v>81</v>
      </c>
      <c r="AV324" s="13" t="s">
        <v>116</v>
      </c>
      <c r="AW324" s="13" t="s">
        <v>37</v>
      </c>
      <c r="AX324" s="13" t="s">
        <v>22</v>
      </c>
      <c r="AY324" s="240" t="s">
        <v>117</v>
      </c>
    </row>
    <row r="325" spans="2:65" s="1" customFormat="1" ht="31.5" customHeight="1" x14ac:dyDescent="0.3">
      <c r="B325" s="35"/>
      <c r="C325" s="183" t="s">
        <v>443</v>
      </c>
      <c r="D325" s="183" t="s">
        <v>119</v>
      </c>
      <c r="E325" s="184" t="s">
        <v>444</v>
      </c>
      <c r="F325" s="185" t="s">
        <v>445</v>
      </c>
      <c r="G325" s="186" t="s">
        <v>200</v>
      </c>
      <c r="H325" s="187">
        <v>3328.6</v>
      </c>
      <c r="I325" s="188"/>
      <c r="J325" s="189">
        <f>ROUND(I325*H325,2)</f>
        <v>0</v>
      </c>
      <c r="K325" s="185" t="s">
        <v>201</v>
      </c>
      <c r="L325" s="55"/>
      <c r="M325" s="190" t="s">
        <v>20</v>
      </c>
      <c r="N325" s="191" t="s">
        <v>44</v>
      </c>
      <c r="O325" s="36"/>
      <c r="P325" s="192">
        <f>O325*H325</f>
        <v>0</v>
      </c>
      <c r="Q325" s="192">
        <v>0</v>
      </c>
      <c r="R325" s="192">
        <f>Q325*H325</f>
        <v>0</v>
      </c>
      <c r="S325" s="192">
        <v>0</v>
      </c>
      <c r="T325" s="193">
        <f>S325*H325</f>
        <v>0</v>
      </c>
      <c r="AR325" s="18" t="s">
        <v>116</v>
      </c>
      <c r="AT325" s="18" t="s">
        <v>119</v>
      </c>
      <c r="AU325" s="18" t="s">
        <v>81</v>
      </c>
      <c r="AY325" s="18" t="s">
        <v>117</v>
      </c>
      <c r="BE325" s="194">
        <f>IF(N325="základní",J325,0)</f>
        <v>0</v>
      </c>
      <c r="BF325" s="194">
        <f>IF(N325="snížená",J325,0)</f>
        <v>0</v>
      </c>
      <c r="BG325" s="194">
        <f>IF(N325="zákl. přenesená",J325,0)</f>
        <v>0</v>
      </c>
      <c r="BH325" s="194">
        <f>IF(N325="sníž. přenesená",J325,0)</f>
        <v>0</v>
      </c>
      <c r="BI325" s="194">
        <f>IF(N325="nulová",J325,0)</f>
        <v>0</v>
      </c>
      <c r="BJ325" s="18" t="s">
        <v>22</v>
      </c>
      <c r="BK325" s="194">
        <f>ROUND(I325*H325,2)</f>
        <v>0</v>
      </c>
      <c r="BL325" s="18" t="s">
        <v>116</v>
      </c>
      <c r="BM325" s="18" t="s">
        <v>446</v>
      </c>
    </row>
    <row r="326" spans="2:65" s="1" customFormat="1" ht="27" x14ac:dyDescent="0.3">
      <c r="B326" s="35"/>
      <c r="C326" s="57"/>
      <c r="D326" s="197" t="s">
        <v>124</v>
      </c>
      <c r="E326" s="57"/>
      <c r="F326" s="198" t="s">
        <v>447</v>
      </c>
      <c r="G326" s="57"/>
      <c r="H326" s="57"/>
      <c r="I326" s="153"/>
      <c r="J326" s="57"/>
      <c r="K326" s="57"/>
      <c r="L326" s="55"/>
      <c r="M326" s="72"/>
      <c r="N326" s="36"/>
      <c r="O326" s="36"/>
      <c r="P326" s="36"/>
      <c r="Q326" s="36"/>
      <c r="R326" s="36"/>
      <c r="S326" s="36"/>
      <c r="T326" s="73"/>
      <c r="AT326" s="18" t="s">
        <v>124</v>
      </c>
      <c r="AU326" s="18" t="s">
        <v>81</v>
      </c>
    </row>
    <row r="327" spans="2:65" s="1" customFormat="1" ht="27" x14ac:dyDescent="0.3">
      <c r="B327" s="35"/>
      <c r="C327" s="57"/>
      <c r="D327" s="197" t="s">
        <v>204</v>
      </c>
      <c r="E327" s="57"/>
      <c r="F327" s="200" t="s">
        <v>448</v>
      </c>
      <c r="G327" s="57"/>
      <c r="H327" s="57"/>
      <c r="I327" s="153"/>
      <c r="J327" s="57"/>
      <c r="K327" s="57"/>
      <c r="L327" s="55"/>
      <c r="M327" s="72"/>
      <c r="N327" s="36"/>
      <c r="O327" s="36"/>
      <c r="P327" s="36"/>
      <c r="Q327" s="36"/>
      <c r="R327" s="36"/>
      <c r="S327" s="36"/>
      <c r="T327" s="73"/>
      <c r="AT327" s="18" t="s">
        <v>204</v>
      </c>
      <c r="AU327" s="18" t="s">
        <v>81</v>
      </c>
    </row>
    <row r="328" spans="2:65" s="11" customFormat="1" ht="13.5" x14ac:dyDescent="0.3">
      <c r="B328" s="205"/>
      <c r="C328" s="206"/>
      <c r="D328" s="197" t="s">
        <v>206</v>
      </c>
      <c r="E328" s="207" t="s">
        <v>20</v>
      </c>
      <c r="F328" s="208" t="s">
        <v>449</v>
      </c>
      <c r="G328" s="206"/>
      <c r="H328" s="209" t="s">
        <v>20</v>
      </c>
      <c r="I328" s="210"/>
      <c r="J328" s="206"/>
      <c r="K328" s="206"/>
      <c r="L328" s="211"/>
      <c r="M328" s="212"/>
      <c r="N328" s="213"/>
      <c r="O328" s="213"/>
      <c r="P328" s="213"/>
      <c r="Q328" s="213"/>
      <c r="R328" s="213"/>
      <c r="S328" s="213"/>
      <c r="T328" s="214"/>
      <c r="AT328" s="215" t="s">
        <v>206</v>
      </c>
      <c r="AU328" s="215" t="s">
        <v>81</v>
      </c>
      <c r="AV328" s="11" t="s">
        <v>22</v>
      </c>
      <c r="AW328" s="11" t="s">
        <v>37</v>
      </c>
      <c r="AX328" s="11" t="s">
        <v>73</v>
      </c>
      <c r="AY328" s="215" t="s">
        <v>117</v>
      </c>
    </row>
    <row r="329" spans="2:65" s="11" customFormat="1" ht="13.5" x14ac:dyDescent="0.3">
      <c r="B329" s="205"/>
      <c r="C329" s="206"/>
      <c r="D329" s="197" t="s">
        <v>206</v>
      </c>
      <c r="E329" s="207" t="s">
        <v>20</v>
      </c>
      <c r="F329" s="208" t="s">
        <v>450</v>
      </c>
      <c r="G329" s="206"/>
      <c r="H329" s="209" t="s">
        <v>20</v>
      </c>
      <c r="I329" s="210"/>
      <c r="J329" s="206"/>
      <c r="K329" s="206"/>
      <c r="L329" s="211"/>
      <c r="M329" s="212"/>
      <c r="N329" s="213"/>
      <c r="O329" s="213"/>
      <c r="P329" s="213"/>
      <c r="Q329" s="213"/>
      <c r="R329" s="213"/>
      <c r="S329" s="213"/>
      <c r="T329" s="214"/>
      <c r="AT329" s="215" t="s">
        <v>206</v>
      </c>
      <c r="AU329" s="215" t="s">
        <v>81</v>
      </c>
      <c r="AV329" s="11" t="s">
        <v>22</v>
      </c>
      <c r="AW329" s="11" t="s">
        <v>37</v>
      </c>
      <c r="AX329" s="11" t="s">
        <v>73</v>
      </c>
      <c r="AY329" s="215" t="s">
        <v>117</v>
      </c>
    </row>
    <row r="330" spans="2:65" s="11" customFormat="1" ht="13.5" x14ac:dyDescent="0.3">
      <c r="B330" s="205"/>
      <c r="C330" s="206"/>
      <c r="D330" s="197" t="s">
        <v>206</v>
      </c>
      <c r="E330" s="207" t="s">
        <v>20</v>
      </c>
      <c r="F330" s="208" t="s">
        <v>371</v>
      </c>
      <c r="G330" s="206"/>
      <c r="H330" s="209" t="s">
        <v>20</v>
      </c>
      <c r="I330" s="210"/>
      <c r="J330" s="206"/>
      <c r="K330" s="206"/>
      <c r="L330" s="211"/>
      <c r="M330" s="212"/>
      <c r="N330" s="213"/>
      <c r="O330" s="213"/>
      <c r="P330" s="213"/>
      <c r="Q330" s="213"/>
      <c r="R330" s="213"/>
      <c r="S330" s="213"/>
      <c r="T330" s="214"/>
      <c r="AT330" s="215" t="s">
        <v>206</v>
      </c>
      <c r="AU330" s="215" t="s">
        <v>81</v>
      </c>
      <c r="AV330" s="11" t="s">
        <v>22</v>
      </c>
      <c r="AW330" s="11" t="s">
        <v>37</v>
      </c>
      <c r="AX330" s="11" t="s">
        <v>73</v>
      </c>
      <c r="AY330" s="215" t="s">
        <v>117</v>
      </c>
    </row>
    <row r="331" spans="2:65" s="11" customFormat="1" ht="13.5" x14ac:dyDescent="0.3">
      <c r="B331" s="205"/>
      <c r="C331" s="206"/>
      <c r="D331" s="197" t="s">
        <v>206</v>
      </c>
      <c r="E331" s="207" t="s">
        <v>20</v>
      </c>
      <c r="F331" s="208" t="s">
        <v>372</v>
      </c>
      <c r="G331" s="206"/>
      <c r="H331" s="209" t="s">
        <v>20</v>
      </c>
      <c r="I331" s="210"/>
      <c r="J331" s="206"/>
      <c r="K331" s="206"/>
      <c r="L331" s="211"/>
      <c r="M331" s="212"/>
      <c r="N331" s="213"/>
      <c r="O331" s="213"/>
      <c r="P331" s="213"/>
      <c r="Q331" s="213"/>
      <c r="R331" s="213"/>
      <c r="S331" s="213"/>
      <c r="T331" s="214"/>
      <c r="AT331" s="215" t="s">
        <v>206</v>
      </c>
      <c r="AU331" s="215" t="s">
        <v>81</v>
      </c>
      <c r="AV331" s="11" t="s">
        <v>22</v>
      </c>
      <c r="AW331" s="11" t="s">
        <v>37</v>
      </c>
      <c r="AX331" s="11" t="s">
        <v>73</v>
      </c>
      <c r="AY331" s="215" t="s">
        <v>117</v>
      </c>
    </row>
    <row r="332" spans="2:65" s="11" customFormat="1" ht="13.5" x14ac:dyDescent="0.3">
      <c r="B332" s="205"/>
      <c r="C332" s="206"/>
      <c r="D332" s="197" t="s">
        <v>206</v>
      </c>
      <c r="E332" s="207" t="s">
        <v>20</v>
      </c>
      <c r="F332" s="208" t="s">
        <v>373</v>
      </c>
      <c r="G332" s="206"/>
      <c r="H332" s="209" t="s">
        <v>20</v>
      </c>
      <c r="I332" s="210"/>
      <c r="J332" s="206"/>
      <c r="K332" s="206"/>
      <c r="L332" s="211"/>
      <c r="M332" s="212"/>
      <c r="N332" s="213"/>
      <c r="O332" s="213"/>
      <c r="P332" s="213"/>
      <c r="Q332" s="213"/>
      <c r="R332" s="213"/>
      <c r="S332" s="213"/>
      <c r="T332" s="214"/>
      <c r="AT332" s="215" t="s">
        <v>206</v>
      </c>
      <c r="AU332" s="215" t="s">
        <v>81</v>
      </c>
      <c r="AV332" s="11" t="s">
        <v>22</v>
      </c>
      <c r="AW332" s="11" t="s">
        <v>37</v>
      </c>
      <c r="AX332" s="11" t="s">
        <v>73</v>
      </c>
      <c r="AY332" s="215" t="s">
        <v>117</v>
      </c>
    </row>
    <row r="333" spans="2:65" s="11" customFormat="1" ht="27" x14ac:dyDescent="0.3">
      <c r="B333" s="205"/>
      <c r="C333" s="206"/>
      <c r="D333" s="197" t="s">
        <v>206</v>
      </c>
      <c r="E333" s="207" t="s">
        <v>20</v>
      </c>
      <c r="F333" s="208" t="s">
        <v>441</v>
      </c>
      <c r="G333" s="206"/>
      <c r="H333" s="209" t="s">
        <v>20</v>
      </c>
      <c r="I333" s="210"/>
      <c r="J333" s="206"/>
      <c r="K333" s="206"/>
      <c r="L333" s="211"/>
      <c r="M333" s="212"/>
      <c r="N333" s="213"/>
      <c r="O333" s="213"/>
      <c r="P333" s="213"/>
      <c r="Q333" s="213"/>
      <c r="R333" s="213"/>
      <c r="S333" s="213"/>
      <c r="T333" s="214"/>
      <c r="AT333" s="215" t="s">
        <v>206</v>
      </c>
      <c r="AU333" s="215" t="s">
        <v>81</v>
      </c>
      <c r="AV333" s="11" t="s">
        <v>22</v>
      </c>
      <c r="AW333" s="11" t="s">
        <v>37</v>
      </c>
      <c r="AX333" s="11" t="s">
        <v>73</v>
      </c>
      <c r="AY333" s="215" t="s">
        <v>117</v>
      </c>
    </row>
    <row r="334" spans="2:65" s="12" customFormat="1" ht="13.5" x14ac:dyDescent="0.3">
      <c r="B334" s="216"/>
      <c r="C334" s="217"/>
      <c r="D334" s="197" t="s">
        <v>206</v>
      </c>
      <c r="E334" s="218" t="s">
        <v>20</v>
      </c>
      <c r="F334" s="219" t="s">
        <v>442</v>
      </c>
      <c r="G334" s="217"/>
      <c r="H334" s="220">
        <v>3328.6</v>
      </c>
      <c r="I334" s="221"/>
      <c r="J334" s="217"/>
      <c r="K334" s="217"/>
      <c r="L334" s="222"/>
      <c r="M334" s="223"/>
      <c r="N334" s="224"/>
      <c r="O334" s="224"/>
      <c r="P334" s="224"/>
      <c r="Q334" s="224"/>
      <c r="R334" s="224"/>
      <c r="S334" s="224"/>
      <c r="T334" s="225"/>
      <c r="AT334" s="226" t="s">
        <v>206</v>
      </c>
      <c r="AU334" s="226" t="s">
        <v>81</v>
      </c>
      <c r="AV334" s="12" t="s">
        <v>81</v>
      </c>
      <c r="AW334" s="12" t="s">
        <v>37</v>
      </c>
      <c r="AX334" s="12" t="s">
        <v>73</v>
      </c>
      <c r="AY334" s="226" t="s">
        <v>117</v>
      </c>
    </row>
    <row r="335" spans="2:65" s="13" customFormat="1" ht="13.5" x14ac:dyDescent="0.3">
      <c r="B335" s="230"/>
      <c r="C335" s="231"/>
      <c r="D335" s="197" t="s">
        <v>206</v>
      </c>
      <c r="E335" s="265" t="s">
        <v>20</v>
      </c>
      <c r="F335" s="266" t="s">
        <v>220</v>
      </c>
      <c r="G335" s="231"/>
      <c r="H335" s="267">
        <v>3328.6</v>
      </c>
      <c r="I335" s="235"/>
      <c r="J335" s="231"/>
      <c r="K335" s="231"/>
      <c r="L335" s="236"/>
      <c r="M335" s="237"/>
      <c r="N335" s="238"/>
      <c r="O335" s="238"/>
      <c r="P335" s="238"/>
      <c r="Q335" s="238"/>
      <c r="R335" s="238"/>
      <c r="S335" s="238"/>
      <c r="T335" s="239"/>
      <c r="AT335" s="240" t="s">
        <v>206</v>
      </c>
      <c r="AU335" s="240" t="s">
        <v>81</v>
      </c>
      <c r="AV335" s="13" t="s">
        <v>116</v>
      </c>
      <c r="AW335" s="13" t="s">
        <v>37</v>
      </c>
      <c r="AX335" s="13" t="s">
        <v>22</v>
      </c>
      <c r="AY335" s="240" t="s">
        <v>117</v>
      </c>
    </row>
    <row r="336" spans="2:65" s="10" customFormat="1" ht="29.85" customHeight="1" x14ac:dyDescent="0.3">
      <c r="B336" s="166"/>
      <c r="C336" s="167"/>
      <c r="D336" s="180" t="s">
        <v>72</v>
      </c>
      <c r="E336" s="181" t="s">
        <v>163</v>
      </c>
      <c r="F336" s="181" t="s">
        <v>451</v>
      </c>
      <c r="G336" s="167"/>
      <c r="H336" s="167"/>
      <c r="I336" s="170"/>
      <c r="J336" s="182">
        <f>BK336</f>
        <v>0</v>
      </c>
      <c r="K336" s="167"/>
      <c r="L336" s="172"/>
      <c r="M336" s="173"/>
      <c r="N336" s="174"/>
      <c r="O336" s="174"/>
      <c r="P336" s="175">
        <f>SUM(P337:P426)</f>
        <v>0</v>
      </c>
      <c r="Q336" s="174"/>
      <c r="R336" s="175">
        <f>SUM(R337:R426)</f>
        <v>2.064335985</v>
      </c>
      <c r="S336" s="174"/>
      <c r="T336" s="176">
        <f>SUM(T337:T426)</f>
        <v>69.62</v>
      </c>
      <c r="AR336" s="177" t="s">
        <v>22</v>
      </c>
      <c r="AT336" s="178" t="s">
        <v>72</v>
      </c>
      <c r="AU336" s="178" t="s">
        <v>22</v>
      </c>
      <c r="AY336" s="177" t="s">
        <v>117</v>
      </c>
      <c r="BK336" s="179">
        <f>SUM(BK337:BK426)</f>
        <v>0</v>
      </c>
    </row>
    <row r="337" spans="2:65" s="1" customFormat="1" ht="22.5" customHeight="1" x14ac:dyDescent="0.3">
      <c r="B337" s="35"/>
      <c r="C337" s="183" t="s">
        <v>7</v>
      </c>
      <c r="D337" s="183" t="s">
        <v>119</v>
      </c>
      <c r="E337" s="184" t="s">
        <v>452</v>
      </c>
      <c r="F337" s="185" t="s">
        <v>453</v>
      </c>
      <c r="G337" s="186" t="s">
        <v>318</v>
      </c>
      <c r="H337" s="187">
        <v>39</v>
      </c>
      <c r="I337" s="188"/>
      <c r="J337" s="189">
        <f>ROUND(I337*H337,2)</f>
        <v>0</v>
      </c>
      <c r="K337" s="185" t="s">
        <v>201</v>
      </c>
      <c r="L337" s="55"/>
      <c r="M337" s="190" t="s">
        <v>20</v>
      </c>
      <c r="N337" s="191" t="s">
        <v>44</v>
      </c>
      <c r="O337" s="36"/>
      <c r="P337" s="192">
        <f>O337*H337</f>
        <v>0</v>
      </c>
      <c r="Q337" s="192">
        <v>3.4162E-4</v>
      </c>
      <c r="R337" s="192">
        <f>Q337*H337</f>
        <v>1.332318E-2</v>
      </c>
      <c r="S337" s="192">
        <v>0</v>
      </c>
      <c r="T337" s="193">
        <f>S337*H337</f>
        <v>0</v>
      </c>
      <c r="AR337" s="18" t="s">
        <v>116</v>
      </c>
      <c r="AT337" s="18" t="s">
        <v>119</v>
      </c>
      <c r="AU337" s="18" t="s">
        <v>81</v>
      </c>
      <c r="AY337" s="18" t="s">
        <v>117</v>
      </c>
      <c r="BE337" s="194">
        <f>IF(N337="základní",J337,0)</f>
        <v>0</v>
      </c>
      <c r="BF337" s="194">
        <f>IF(N337="snížená",J337,0)</f>
        <v>0</v>
      </c>
      <c r="BG337" s="194">
        <f>IF(N337="zákl. přenesená",J337,0)</f>
        <v>0</v>
      </c>
      <c r="BH337" s="194">
        <f>IF(N337="sníž. přenesená",J337,0)</f>
        <v>0</v>
      </c>
      <c r="BI337" s="194">
        <f>IF(N337="nulová",J337,0)</f>
        <v>0</v>
      </c>
      <c r="BJ337" s="18" t="s">
        <v>22</v>
      </c>
      <c r="BK337" s="194">
        <f>ROUND(I337*H337,2)</f>
        <v>0</v>
      </c>
      <c r="BL337" s="18" t="s">
        <v>116</v>
      </c>
      <c r="BM337" s="18" t="s">
        <v>454</v>
      </c>
    </row>
    <row r="338" spans="2:65" s="1" customFormat="1" ht="27" x14ac:dyDescent="0.3">
      <c r="B338" s="35"/>
      <c r="C338" s="57"/>
      <c r="D338" s="197" t="s">
        <v>124</v>
      </c>
      <c r="E338" s="57"/>
      <c r="F338" s="198" t="s">
        <v>455</v>
      </c>
      <c r="G338" s="57"/>
      <c r="H338" s="57"/>
      <c r="I338" s="153"/>
      <c r="J338" s="57"/>
      <c r="K338" s="57"/>
      <c r="L338" s="55"/>
      <c r="M338" s="72"/>
      <c r="N338" s="36"/>
      <c r="O338" s="36"/>
      <c r="P338" s="36"/>
      <c r="Q338" s="36"/>
      <c r="R338" s="36"/>
      <c r="S338" s="36"/>
      <c r="T338" s="73"/>
      <c r="AT338" s="18" t="s">
        <v>124</v>
      </c>
      <c r="AU338" s="18" t="s">
        <v>81</v>
      </c>
    </row>
    <row r="339" spans="2:65" s="1" customFormat="1" ht="40.5" x14ac:dyDescent="0.3">
      <c r="B339" s="35"/>
      <c r="C339" s="57"/>
      <c r="D339" s="197" t="s">
        <v>204</v>
      </c>
      <c r="E339" s="57"/>
      <c r="F339" s="200" t="s">
        <v>456</v>
      </c>
      <c r="G339" s="57"/>
      <c r="H339" s="57"/>
      <c r="I339" s="153"/>
      <c r="J339" s="57"/>
      <c r="K339" s="57"/>
      <c r="L339" s="55"/>
      <c r="M339" s="72"/>
      <c r="N339" s="36"/>
      <c r="O339" s="36"/>
      <c r="P339" s="36"/>
      <c r="Q339" s="36"/>
      <c r="R339" s="36"/>
      <c r="S339" s="36"/>
      <c r="T339" s="73"/>
      <c r="AT339" s="18" t="s">
        <v>204</v>
      </c>
      <c r="AU339" s="18" t="s">
        <v>81</v>
      </c>
    </row>
    <row r="340" spans="2:65" s="11" customFormat="1" ht="13.5" x14ac:dyDescent="0.3">
      <c r="B340" s="205"/>
      <c r="C340" s="206"/>
      <c r="D340" s="197" t="s">
        <v>206</v>
      </c>
      <c r="E340" s="207" t="s">
        <v>20</v>
      </c>
      <c r="F340" s="208" t="s">
        <v>457</v>
      </c>
      <c r="G340" s="206"/>
      <c r="H340" s="209" t="s">
        <v>20</v>
      </c>
      <c r="I340" s="210"/>
      <c r="J340" s="206"/>
      <c r="K340" s="206"/>
      <c r="L340" s="211"/>
      <c r="M340" s="212"/>
      <c r="N340" s="213"/>
      <c r="O340" s="213"/>
      <c r="P340" s="213"/>
      <c r="Q340" s="213"/>
      <c r="R340" s="213"/>
      <c r="S340" s="213"/>
      <c r="T340" s="214"/>
      <c r="AT340" s="215" t="s">
        <v>206</v>
      </c>
      <c r="AU340" s="215" t="s">
        <v>81</v>
      </c>
      <c r="AV340" s="11" t="s">
        <v>22</v>
      </c>
      <c r="AW340" s="11" t="s">
        <v>37</v>
      </c>
      <c r="AX340" s="11" t="s">
        <v>73</v>
      </c>
      <c r="AY340" s="215" t="s">
        <v>117</v>
      </c>
    </row>
    <row r="341" spans="2:65" s="11" customFormat="1" ht="13.5" x14ac:dyDescent="0.3">
      <c r="B341" s="205"/>
      <c r="C341" s="206"/>
      <c r="D341" s="197" t="s">
        <v>206</v>
      </c>
      <c r="E341" s="207" t="s">
        <v>20</v>
      </c>
      <c r="F341" s="208" t="s">
        <v>458</v>
      </c>
      <c r="G341" s="206"/>
      <c r="H341" s="209" t="s">
        <v>20</v>
      </c>
      <c r="I341" s="210"/>
      <c r="J341" s="206"/>
      <c r="K341" s="206"/>
      <c r="L341" s="211"/>
      <c r="M341" s="212"/>
      <c r="N341" s="213"/>
      <c r="O341" s="213"/>
      <c r="P341" s="213"/>
      <c r="Q341" s="213"/>
      <c r="R341" s="213"/>
      <c r="S341" s="213"/>
      <c r="T341" s="214"/>
      <c r="AT341" s="215" t="s">
        <v>206</v>
      </c>
      <c r="AU341" s="215" t="s">
        <v>81</v>
      </c>
      <c r="AV341" s="11" t="s">
        <v>22</v>
      </c>
      <c r="AW341" s="11" t="s">
        <v>37</v>
      </c>
      <c r="AX341" s="11" t="s">
        <v>73</v>
      </c>
      <c r="AY341" s="215" t="s">
        <v>117</v>
      </c>
    </row>
    <row r="342" spans="2:65" s="11" customFormat="1" ht="13.5" x14ac:dyDescent="0.3">
      <c r="B342" s="205"/>
      <c r="C342" s="206"/>
      <c r="D342" s="197" t="s">
        <v>206</v>
      </c>
      <c r="E342" s="207" t="s">
        <v>20</v>
      </c>
      <c r="F342" s="208" t="s">
        <v>459</v>
      </c>
      <c r="G342" s="206"/>
      <c r="H342" s="209" t="s">
        <v>20</v>
      </c>
      <c r="I342" s="210"/>
      <c r="J342" s="206"/>
      <c r="K342" s="206"/>
      <c r="L342" s="211"/>
      <c r="M342" s="212"/>
      <c r="N342" s="213"/>
      <c r="O342" s="213"/>
      <c r="P342" s="213"/>
      <c r="Q342" s="213"/>
      <c r="R342" s="213"/>
      <c r="S342" s="213"/>
      <c r="T342" s="214"/>
      <c r="AT342" s="215" t="s">
        <v>206</v>
      </c>
      <c r="AU342" s="215" t="s">
        <v>81</v>
      </c>
      <c r="AV342" s="11" t="s">
        <v>22</v>
      </c>
      <c r="AW342" s="11" t="s">
        <v>37</v>
      </c>
      <c r="AX342" s="11" t="s">
        <v>73</v>
      </c>
      <c r="AY342" s="215" t="s">
        <v>117</v>
      </c>
    </row>
    <row r="343" spans="2:65" s="12" customFormat="1" ht="13.5" x14ac:dyDescent="0.3">
      <c r="B343" s="216"/>
      <c r="C343" s="217"/>
      <c r="D343" s="197" t="s">
        <v>206</v>
      </c>
      <c r="E343" s="218" t="s">
        <v>20</v>
      </c>
      <c r="F343" s="219" t="s">
        <v>157</v>
      </c>
      <c r="G343" s="217"/>
      <c r="H343" s="220">
        <v>8</v>
      </c>
      <c r="I343" s="221"/>
      <c r="J343" s="217"/>
      <c r="K343" s="217"/>
      <c r="L343" s="222"/>
      <c r="M343" s="223"/>
      <c r="N343" s="224"/>
      <c r="O343" s="224"/>
      <c r="P343" s="224"/>
      <c r="Q343" s="224"/>
      <c r="R343" s="224"/>
      <c r="S343" s="224"/>
      <c r="T343" s="225"/>
      <c r="AT343" s="226" t="s">
        <v>206</v>
      </c>
      <c r="AU343" s="226" t="s">
        <v>81</v>
      </c>
      <c r="AV343" s="12" t="s">
        <v>81</v>
      </c>
      <c r="AW343" s="12" t="s">
        <v>37</v>
      </c>
      <c r="AX343" s="12" t="s">
        <v>73</v>
      </c>
      <c r="AY343" s="226" t="s">
        <v>117</v>
      </c>
    </row>
    <row r="344" spans="2:65" s="11" customFormat="1" ht="13.5" x14ac:dyDescent="0.3">
      <c r="B344" s="205"/>
      <c r="C344" s="206"/>
      <c r="D344" s="197" t="s">
        <v>206</v>
      </c>
      <c r="E344" s="207" t="s">
        <v>20</v>
      </c>
      <c r="F344" s="208" t="s">
        <v>460</v>
      </c>
      <c r="G344" s="206"/>
      <c r="H344" s="209" t="s">
        <v>20</v>
      </c>
      <c r="I344" s="210"/>
      <c r="J344" s="206"/>
      <c r="K344" s="206"/>
      <c r="L344" s="211"/>
      <c r="M344" s="212"/>
      <c r="N344" s="213"/>
      <c r="O344" s="213"/>
      <c r="P344" s="213"/>
      <c r="Q344" s="213"/>
      <c r="R344" s="213"/>
      <c r="S344" s="213"/>
      <c r="T344" s="214"/>
      <c r="AT344" s="215" t="s">
        <v>206</v>
      </c>
      <c r="AU344" s="215" t="s">
        <v>81</v>
      </c>
      <c r="AV344" s="11" t="s">
        <v>22</v>
      </c>
      <c r="AW344" s="11" t="s">
        <v>37</v>
      </c>
      <c r="AX344" s="11" t="s">
        <v>73</v>
      </c>
      <c r="AY344" s="215" t="s">
        <v>117</v>
      </c>
    </row>
    <row r="345" spans="2:65" s="11" customFormat="1" ht="13.5" x14ac:dyDescent="0.3">
      <c r="B345" s="205"/>
      <c r="C345" s="206"/>
      <c r="D345" s="197" t="s">
        <v>206</v>
      </c>
      <c r="E345" s="207" t="s">
        <v>20</v>
      </c>
      <c r="F345" s="208" t="s">
        <v>461</v>
      </c>
      <c r="G345" s="206"/>
      <c r="H345" s="209" t="s">
        <v>20</v>
      </c>
      <c r="I345" s="210"/>
      <c r="J345" s="206"/>
      <c r="K345" s="206"/>
      <c r="L345" s="211"/>
      <c r="M345" s="212"/>
      <c r="N345" s="213"/>
      <c r="O345" s="213"/>
      <c r="P345" s="213"/>
      <c r="Q345" s="213"/>
      <c r="R345" s="213"/>
      <c r="S345" s="213"/>
      <c r="T345" s="214"/>
      <c r="AT345" s="215" t="s">
        <v>206</v>
      </c>
      <c r="AU345" s="215" t="s">
        <v>81</v>
      </c>
      <c r="AV345" s="11" t="s">
        <v>22</v>
      </c>
      <c r="AW345" s="11" t="s">
        <v>37</v>
      </c>
      <c r="AX345" s="11" t="s">
        <v>73</v>
      </c>
      <c r="AY345" s="215" t="s">
        <v>117</v>
      </c>
    </row>
    <row r="346" spans="2:65" s="12" customFormat="1" ht="13.5" x14ac:dyDescent="0.3">
      <c r="B346" s="216"/>
      <c r="C346" s="217"/>
      <c r="D346" s="197" t="s">
        <v>206</v>
      </c>
      <c r="E346" s="218" t="s">
        <v>20</v>
      </c>
      <c r="F346" s="219" t="s">
        <v>462</v>
      </c>
      <c r="G346" s="217"/>
      <c r="H346" s="220">
        <v>4.5</v>
      </c>
      <c r="I346" s="221"/>
      <c r="J346" s="217"/>
      <c r="K346" s="217"/>
      <c r="L346" s="222"/>
      <c r="M346" s="223"/>
      <c r="N346" s="224"/>
      <c r="O346" s="224"/>
      <c r="P346" s="224"/>
      <c r="Q346" s="224"/>
      <c r="R346" s="224"/>
      <c r="S346" s="224"/>
      <c r="T346" s="225"/>
      <c r="AT346" s="226" t="s">
        <v>206</v>
      </c>
      <c r="AU346" s="226" t="s">
        <v>81</v>
      </c>
      <c r="AV346" s="12" t="s">
        <v>81</v>
      </c>
      <c r="AW346" s="12" t="s">
        <v>37</v>
      </c>
      <c r="AX346" s="12" t="s">
        <v>73</v>
      </c>
      <c r="AY346" s="226" t="s">
        <v>117</v>
      </c>
    </row>
    <row r="347" spans="2:65" s="11" customFormat="1" ht="13.5" x14ac:dyDescent="0.3">
      <c r="B347" s="205"/>
      <c r="C347" s="206"/>
      <c r="D347" s="197" t="s">
        <v>206</v>
      </c>
      <c r="E347" s="207" t="s">
        <v>20</v>
      </c>
      <c r="F347" s="208" t="s">
        <v>463</v>
      </c>
      <c r="G347" s="206"/>
      <c r="H347" s="209" t="s">
        <v>20</v>
      </c>
      <c r="I347" s="210"/>
      <c r="J347" s="206"/>
      <c r="K347" s="206"/>
      <c r="L347" s="211"/>
      <c r="M347" s="212"/>
      <c r="N347" s="213"/>
      <c r="O347" s="213"/>
      <c r="P347" s="213"/>
      <c r="Q347" s="213"/>
      <c r="R347" s="213"/>
      <c r="S347" s="213"/>
      <c r="T347" s="214"/>
      <c r="AT347" s="215" t="s">
        <v>206</v>
      </c>
      <c r="AU347" s="215" t="s">
        <v>81</v>
      </c>
      <c r="AV347" s="11" t="s">
        <v>22</v>
      </c>
      <c r="AW347" s="11" t="s">
        <v>37</v>
      </c>
      <c r="AX347" s="11" t="s">
        <v>73</v>
      </c>
      <c r="AY347" s="215" t="s">
        <v>117</v>
      </c>
    </row>
    <row r="348" spans="2:65" s="12" customFormat="1" ht="13.5" x14ac:dyDescent="0.3">
      <c r="B348" s="216"/>
      <c r="C348" s="217"/>
      <c r="D348" s="197" t="s">
        <v>206</v>
      </c>
      <c r="E348" s="218" t="s">
        <v>20</v>
      </c>
      <c r="F348" s="219" t="s">
        <v>116</v>
      </c>
      <c r="G348" s="217"/>
      <c r="H348" s="220">
        <v>4</v>
      </c>
      <c r="I348" s="221"/>
      <c r="J348" s="217"/>
      <c r="K348" s="217"/>
      <c r="L348" s="222"/>
      <c r="M348" s="223"/>
      <c r="N348" s="224"/>
      <c r="O348" s="224"/>
      <c r="P348" s="224"/>
      <c r="Q348" s="224"/>
      <c r="R348" s="224"/>
      <c r="S348" s="224"/>
      <c r="T348" s="225"/>
      <c r="AT348" s="226" t="s">
        <v>206</v>
      </c>
      <c r="AU348" s="226" t="s">
        <v>81</v>
      </c>
      <c r="AV348" s="12" t="s">
        <v>81</v>
      </c>
      <c r="AW348" s="12" t="s">
        <v>37</v>
      </c>
      <c r="AX348" s="12" t="s">
        <v>73</v>
      </c>
      <c r="AY348" s="226" t="s">
        <v>117</v>
      </c>
    </row>
    <row r="349" spans="2:65" s="11" customFormat="1" ht="13.5" x14ac:dyDescent="0.3">
      <c r="B349" s="205"/>
      <c r="C349" s="206"/>
      <c r="D349" s="197" t="s">
        <v>206</v>
      </c>
      <c r="E349" s="207" t="s">
        <v>20</v>
      </c>
      <c r="F349" s="208" t="s">
        <v>464</v>
      </c>
      <c r="G349" s="206"/>
      <c r="H349" s="209" t="s">
        <v>20</v>
      </c>
      <c r="I349" s="210"/>
      <c r="J349" s="206"/>
      <c r="K349" s="206"/>
      <c r="L349" s="211"/>
      <c r="M349" s="212"/>
      <c r="N349" s="213"/>
      <c r="O349" s="213"/>
      <c r="P349" s="213"/>
      <c r="Q349" s="213"/>
      <c r="R349" s="213"/>
      <c r="S349" s="213"/>
      <c r="T349" s="214"/>
      <c r="AT349" s="215" t="s">
        <v>206</v>
      </c>
      <c r="AU349" s="215" t="s">
        <v>81</v>
      </c>
      <c r="AV349" s="11" t="s">
        <v>22</v>
      </c>
      <c r="AW349" s="11" t="s">
        <v>37</v>
      </c>
      <c r="AX349" s="11" t="s">
        <v>73</v>
      </c>
      <c r="AY349" s="215" t="s">
        <v>117</v>
      </c>
    </row>
    <row r="350" spans="2:65" s="12" customFormat="1" ht="13.5" x14ac:dyDescent="0.3">
      <c r="B350" s="216"/>
      <c r="C350" s="217"/>
      <c r="D350" s="197" t="s">
        <v>206</v>
      </c>
      <c r="E350" s="218" t="s">
        <v>20</v>
      </c>
      <c r="F350" s="219" t="s">
        <v>462</v>
      </c>
      <c r="G350" s="217"/>
      <c r="H350" s="220">
        <v>4.5</v>
      </c>
      <c r="I350" s="221"/>
      <c r="J350" s="217"/>
      <c r="K350" s="217"/>
      <c r="L350" s="222"/>
      <c r="M350" s="223"/>
      <c r="N350" s="224"/>
      <c r="O350" s="224"/>
      <c r="P350" s="224"/>
      <c r="Q350" s="224"/>
      <c r="R350" s="224"/>
      <c r="S350" s="224"/>
      <c r="T350" s="225"/>
      <c r="AT350" s="226" t="s">
        <v>206</v>
      </c>
      <c r="AU350" s="226" t="s">
        <v>81</v>
      </c>
      <c r="AV350" s="12" t="s">
        <v>81</v>
      </c>
      <c r="AW350" s="12" t="s">
        <v>37</v>
      </c>
      <c r="AX350" s="12" t="s">
        <v>73</v>
      </c>
      <c r="AY350" s="226" t="s">
        <v>117</v>
      </c>
    </row>
    <row r="351" spans="2:65" s="11" customFormat="1" ht="13.5" x14ac:dyDescent="0.3">
      <c r="B351" s="205"/>
      <c r="C351" s="206"/>
      <c r="D351" s="197" t="s">
        <v>206</v>
      </c>
      <c r="E351" s="207" t="s">
        <v>20</v>
      </c>
      <c r="F351" s="208" t="s">
        <v>465</v>
      </c>
      <c r="G351" s="206"/>
      <c r="H351" s="209" t="s">
        <v>20</v>
      </c>
      <c r="I351" s="210"/>
      <c r="J351" s="206"/>
      <c r="K351" s="206"/>
      <c r="L351" s="211"/>
      <c r="M351" s="212"/>
      <c r="N351" s="213"/>
      <c r="O351" s="213"/>
      <c r="P351" s="213"/>
      <c r="Q351" s="213"/>
      <c r="R351" s="213"/>
      <c r="S351" s="213"/>
      <c r="T351" s="214"/>
      <c r="AT351" s="215" t="s">
        <v>206</v>
      </c>
      <c r="AU351" s="215" t="s">
        <v>81</v>
      </c>
      <c r="AV351" s="11" t="s">
        <v>22</v>
      </c>
      <c r="AW351" s="11" t="s">
        <v>37</v>
      </c>
      <c r="AX351" s="11" t="s">
        <v>73</v>
      </c>
      <c r="AY351" s="215" t="s">
        <v>117</v>
      </c>
    </row>
    <row r="352" spans="2:65" s="12" customFormat="1" ht="13.5" x14ac:dyDescent="0.3">
      <c r="B352" s="216"/>
      <c r="C352" s="217"/>
      <c r="D352" s="197" t="s">
        <v>206</v>
      </c>
      <c r="E352" s="218" t="s">
        <v>20</v>
      </c>
      <c r="F352" s="219" t="s">
        <v>152</v>
      </c>
      <c r="G352" s="217"/>
      <c r="H352" s="220">
        <v>7</v>
      </c>
      <c r="I352" s="221"/>
      <c r="J352" s="217"/>
      <c r="K352" s="217"/>
      <c r="L352" s="222"/>
      <c r="M352" s="223"/>
      <c r="N352" s="224"/>
      <c r="O352" s="224"/>
      <c r="P352" s="224"/>
      <c r="Q352" s="224"/>
      <c r="R352" s="224"/>
      <c r="S352" s="224"/>
      <c r="T352" s="225"/>
      <c r="AT352" s="226" t="s">
        <v>206</v>
      </c>
      <c r="AU352" s="226" t="s">
        <v>81</v>
      </c>
      <c r="AV352" s="12" t="s">
        <v>81</v>
      </c>
      <c r="AW352" s="12" t="s">
        <v>37</v>
      </c>
      <c r="AX352" s="12" t="s">
        <v>73</v>
      </c>
      <c r="AY352" s="226" t="s">
        <v>117</v>
      </c>
    </row>
    <row r="353" spans="2:65" s="11" customFormat="1" ht="13.5" x14ac:dyDescent="0.3">
      <c r="B353" s="205"/>
      <c r="C353" s="206"/>
      <c r="D353" s="197" t="s">
        <v>206</v>
      </c>
      <c r="E353" s="207" t="s">
        <v>20</v>
      </c>
      <c r="F353" s="208" t="s">
        <v>466</v>
      </c>
      <c r="G353" s="206"/>
      <c r="H353" s="209" t="s">
        <v>20</v>
      </c>
      <c r="I353" s="210"/>
      <c r="J353" s="206"/>
      <c r="K353" s="206"/>
      <c r="L353" s="211"/>
      <c r="M353" s="212"/>
      <c r="N353" s="213"/>
      <c r="O353" s="213"/>
      <c r="P353" s="213"/>
      <c r="Q353" s="213"/>
      <c r="R353" s="213"/>
      <c r="S353" s="213"/>
      <c r="T353" s="214"/>
      <c r="AT353" s="215" t="s">
        <v>206</v>
      </c>
      <c r="AU353" s="215" t="s">
        <v>81</v>
      </c>
      <c r="AV353" s="11" t="s">
        <v>22</v>
      </c>
      <c r="AW353" s="11" t="s">
        <v>37</v>
      </c>
      <c r="AX353" s="11" t="s">
        <v>73</v>
      </c>
      <c r="AY353" s="215" t="s">
        <v>117</v>
      </c>
    </row>
    <row r="354" spans="2:65" s="12" customFormat="1" ht="13.5" x14ac:dyDescent="0.3">
      <c r="B354" s="216"/>
      <c r="C354" s="217"/>
      <c r="D354" s="197" t="s">
        <v>206</v>
      </c>
      <c r="E354" s="218" t="s">
        <v>20</v>
      </c>
      <c r="F354" s="219" t="s">
        <v>173</v>
      </c>
      <c r="G354" s="217"/>
      <c r="H354" s="220">
        <v>11</v>
      </c>
      <c r="I354" s="221"/>
      <c r="J354" s="217"/>
      <c r="K354" s="217"/>
      <c r="L354" s="222"/>
      <c r="M354" s="223"/>
      <c r="N354" s="224"/>
      <c r="O354" s="224"/>
      <c r="P354" s="224"/>
      <c r="Q354" s="224"/>
      <c r="R354" s="224"/>
      <c r="S354" s="224"/>
      <c r="T354" s="225"/>
      <c r="AT354" s="226" t="s">
        <v>206</v>
      </c>
      <c r="AU354" s="226" t="s">
        <v>81</v>
      </c>
      <c r="AV354" s="12" t="s">
        <v>81</v>
      </c>
      <c r="AW354" s="12" t="s">
        <v>37</v>
      </c>
      <c r="AX354" s="12" t="s">
        <v>73</v>
      </c>
      <c r="AY354" s="226" t="s">
        <v>117</v>
      </c>
    </row>
    <row r="355" spans="2:65" s="13" customFormat="1" ht="13.5" x14ac:dyDescent="0.3">
      <c r="B355" s="230"/>
      <c r="C355" s="231"/>
      <c r="D355" s="195" t="s">
        <v>206</v>
      </c>
      <c r="E355" s="232" t="s">
        <v>20</v>
      </c>
      <c r="F355" s="233" t="s">
        <v>220</v>
      </c>
      <c r="G355" s="231"/>
      <c r="H355" s="234">
        <v>39</v>
      </c>
      <c r="I355" s="235"/>
      <c r="J355" s="231"/>
      <c r="K355" s="231"/>
      <c r="L355" s="236"/>
      <c r="M355" s="237"/>
      <c r="N355" s="238"/>
      <c r="O355" s="238"/>
      <c r="P355" s="238"/>
      <c r="Q355" s="238"/>
      <c r="R355" s="238"/>
      <c r="S355" s="238"/>
      <c r="T355" s="239"/>
      <c r="AT355" s="240" t="s">
        <v>206</v>
      </c>
      <c r="AU355" s="240" t="s">
        <v>81</v>
      </c>
      <c r="AV355" s="13" t="s">
        <v>116</v>
      </c>
      <c r="AW355" s="13" t="s">
        <v>37</v>
      </c>
      <c r="AX355" s="13" t="s">
        <v>22</v>
      </c>
      <c r="AY355" s="240" t="s">
        <v>117</v>
      </c>
    </row>
    <row r="356" spans="2:65" s="1" customFormat="1" ht="31.5" customHeight="1" x14ac:dyDescent="0.3">
      <c r="B356" s="35"/>
      <c r="C356" s="183" t="s">
        <v>467</v>
      </c>
      <c r="D356" s="183" t="s">
        <v>119</v>
      </c>
      <c r="E356" s="184" t="s">
        <v>468</v>
      </c>
      <c r="F356" s="185" t="s">
        <v>469</v>
      </c>
      <c r="G356" s="186" t="s">
        <v>200</v>
      </c>
      <c r="H356" s="187">
        <v>39</v>
      </c>
      <c r="I356" s="188"/>
      <c r="J356" s="189">
        <f>ROUND(I356*H356,2)</f>
        <v>0</v>
      </c>
      <c r="K356" s="185" t="s">
        <v>201</v>
      </c>
      <c r="L356" s="55"/>
      <c r="M356" s="190" t="s">
        <v>20</v>
      </c>
      <c r="N356" s="191" t="s">
        <v>44</v>
      </c>
      <c r="O356" s="36"/>
      <c r="P356" s="192">
        <f>O356*H356</f>
        <v>0</v>
      </c>
      <c r="Q356" s="192">
        <v>1.983E-3</v>
      </c>
      <c r="R356" s="192">
        <f>Q356*H356</f>
        <v>7.7337000000000003E-2</v>
      </c>
      <c r="S356" s="192">
        <v>0</v>
      </c>
      <c r="T356" s="193">
        <f>S356*H356</f>
        <v>0</v>
      </c>
      <c r="AR356" s="18" t="s">
        <v>116</v>
      </c>
      <c r="AT356" s="18" t="s">
        <v>119</v>
      </c>
      <c r="AU356" s="18" t="s">
        <v>81</v>
      </c>
      <c r="AY356" s="18" t="s">
        <v>117</v>
      </c>
      <c r="BE356" s="194">
        <f>IF(N356="základní",J356,0)</f>
        <v>0</v>
      </c>
      <c r="BF356" s="194">
        <f>IF(N356="snížená",J356,0)</f>
        <v>0</v>
      </c>
      <c r="BG356" s="194">
        <f>IF(N356="zákl. přenesená",J356,0)</f>
        <v>0</v>
      </c>
      <c r="BH356" s="194">
        <f>IF(N356="sníž. přenesená",J356,0)</f>
        <v>0</v>
      </c>
      <c r="BI356" s="194">
        <f>IF(N356="nulová",J356,0)</f>
        <v>0</v>
      </c>
      <c r="BJ356" s="18" t="s">
        <v>22</v>
      </c>
      <c r="BK356" s="194">
        <f>ROUND(I356*H356,2)</f>
        <v>0</v>
      </c>
      <c r="BL356" s="18" t="s">
        <v>116</v>
      </c>
      <c r="BM356" s="18" t="s">
        <v>470</v>
      </c>
    </row>
    <row r="357" spans="2:65" s="1" customFormat="1" ht="27" x14ac:dyDescent="0.3">
      <c r="B357" s="35"/>
      <c r="C357" s="57"/>
      <c r="D357" s="197" t="s">
        <v>124</v>
      </c>
      <c r="E357" s="57"/>
      <c r="F357" s="198" t="s">
        <v>471</v>
      </c>
      <c r="G357" s="57"/>
      <c r="H357" s="57"/>
      <c r="I357" s="153"/>
      <c r="J357" s="57"/>
      <c r="K357" s="57"/>
      <c r="L357" s="55"/>
      <c r="M357" s="72"/>
      <c r="N357" s="36"/>
      <c r="O357" s="36"/>
      <c r="P357" s="36"/>
      <c r="Q357" s="36"/>
      <c r="R357" s="36"/>
      <c r="S357" s="36"/>
      <c r="T357" s="73"/>
      <c r="AT357" s="18" t="s">
        <v>124</v>
      </c>
      <c r="AU357" s="18" t="s">
        <v>81</v>
      </c>
    </row>
    <row r="358" spans="2:65" s="1" customFormat="1" ht="94.5" x14ac:dyDescent="0.3">
      <c r="B358" s="35"/>
      <c r="C358" s="57"/>
      <c r="D358" s="197" t="s">
        <v>204</v>
      </c>
      <c r="E358" s="57"/>
      <c r="F358" s="200" t="s">
        <v>472</v>
      </c>
      <c r="G358" s="57"/>
      <c r="H358" s="57"/>
      <c r="I358" s="153"/>
      <c r="J358" s="57"/>
      <c r="K358" s="57"/>
      <c r="L358" s="55"/>
      <c r="M358" s="72"/>
      <c r="N358" s="36"/>
      <c r="O358" s="36"/>
      <c r="P358" s="36"/>
      <c r="Q358" s="36"/>
      <c r="R358" s="36"/>
      <c r="S358" s="36"/>
      <c r="T358" s="73"/>
      <c r="AT358" s="18" t="s">
        <v>204</v>
      </c>
      <c r="AU358" s="18" t="s">
        <v>81</v>
      </c>
    </row>
    <row r="359" spans="2:65" s="11" customFormat="1" ht="13.5" x14ac:dyDescent="0.3">
      <c r="B359" s="205"/>
      <c r="C359" s="206"/>
      <c r="D359" s="197" t="s">
        <v>206</v>
      </c>
      <c r="E359" s="207" t="s">
        <v>20</v>
      </c>
      <c r="F359" s="208" t="s">
        <v>458</v>
      </c>
      <c r="G359" s="206"/>
      <c r="H359" s="209" t="s">
        <v>20</v>
      </c>
      <c r="I359" s="210"/>
      <c r="J359" s="206"/>
      <c r="K359" s="206"/>
      <c r="L359" s="211"/>
      <c r="M359" s="212"/>
      <c r="N359" s="213"/>
      <c r="O359" s="213"/>
      <c r="P359" s="213"/>
      <c r="Q359" s="213"/>
      <c r="R359" s="213"/>
      <c r="S359" s="213"/>
      <c r="T359" s="214"/>
      <c r="AT359" s="215" t="s">
        <v>206</v>
      </c>
      <c r="AU359" s="215" t="s">
        <v>81</v>
      </c>
      <c r="AV359" s="11" t="s">
        <v>22</v>
      </c>
      <c r="AW359" s="11" t="s">
        <v>37</v>
      </c>
      <c r="AX359" s="11" t="s">
        <v>73</v>
      </c>
      <c r="AY359" s="215" t="s">
        <v>117</v>
      </c>
    </row>
    <row r="360" spans="2:65" s="11" customFormat="1" ht="13.5" x14ac:dyDescent="0.3">
      <c r="B360" s="205"/>
      <c r="C360" s="206"/>
      <c r="D360" s="197" t="s">
        <v>206</v>
      </c>
      <c r="E360" s="207" t="s">
        <v>20</v>
      </c>
      <c r="F360" s="208" t="s">
        <v>457</v>
      </c>
      <c r="G360" s="206"/>
      <c r="H360" s="209" t="s">
        <v>20</v>
      </c>
      <c r="I360" s="210"/>
      <c r="J360" s="206"/>
      <c r="K360" s="206"/>
      <c r="L360" s="211"/>
      <c r="M360" s="212"/>
      <c r="N360" s="213"/>
      <c r="O360" s="213"/>
      <c r="P360" s="213"/>
      <c r="Q360" s="213"/>
      <c r="R360" s="213"/>
      <c r="S360" s="213"/>
      <c r="T360" s="214"/>
      <c r="AT360" s="215" t="s">
        <v>206</v>
      </c>
      <c r="AU360" s="215" t="s">
        <v>81</v>
      </c>
      <c r="AV360" s="11" t="s">
        <v>22</v>
      </c>
      <c r="AW360" s="11" t="s">
        <v>37</v>
      </c>
      <c r="AX360" s="11" t="s">
        <v>73</v>
      </c>
      <c r="AY360" s="215" t="s">
        <v>117</v>
      </c>
    </row>
    <row r="361" spans="2:65" s="11" customFormat="1" ht="13.5" x14ac:dyDescent="0.3">
      <c r="B361" s="205"/>
      <c r="C361" s="206"/>
      <c r="D361" s="197" t="s">
        <v>206</v>
      </c>
      <c r="E361" s="207" t="s">
        <v>20</v>
      </c>
      <c r="F361" s="208" t="s">
        <v>459</v>
      </c>
      <c r="G361" s="206"/>
      <c r="H361" s="209" t="s">
        <v>20</v>
      </c>
      <c r="I361" s="210"/>
      <c r="J361" s="206"/>
      <c r="K361" s="206"/>
      <c r="L361" s="211"/>
      <c r="M361" s="212"/>
      <c r="N361" s="213"/>
      <c r="O361" s="213"/>
      <c r="P361" s="213"/>
      <c r="Q361" s="213"/>
      <c r="R361" s="213"/>
      <c r="S361" s="213"/>
      <c r="T361" s="214"/>
      <c r="AT361" s="215" t="s">
        <v>206</v>
      </c>
      <c r="AU361" s="215" t="s">
        <v>81</v>
      </c>
      <c r="AV361" s="11" t="s">
        <v>22</v>
      </c>
      <c r="AW361" s="11" t="s">
        <v>37</v>
      </c>
      <c r="AX361" s="11" t="s">
        <v>73</v>
      </c>
      <c r="AY361" s="215" t="s">
        <v>117</v>
      </c>
    </row>
    <row r="362" spans="2:65" s="12" customFormat="1" ht="13.5" x14ac:dyDescent="0.3">
      <c r="B362" s="216"/>
      <c r="C362" s="217"/>
      <c r="D362" s="197" t="s">
        <v>206</v>
      </c>
      <c r="E362" s="218" t="s">
        <v>20</v>
      </c>
      <c r="F362" s="219" t="s">
        <v>157</v>
      </c>
      <c r="G362" s="217"/>
      <c r="H362" s="220">
        <v>8</v>
      </c>
      <c r="I362" s="221"/>
      <c r="J362" s="217"/>
      <c r="K362" s="217"/>
      <c r="L362" s="222"/>
      <c r="M362" s="223"/>
      <c r="N362" s="224"/>
      <c r="O362" s="224"/>
      <c r="P362" s="224"/>
      <c r="Q362" s="224"/>
      <c r="R362" s="224"/>
      <c r="S362" s="224"/>
      <c r="T362" s="225"/>
      <c r="AT362" s="226" t="s">
        <v>206</v>
      </c>
      <c r="AU362" s="226" t="s">
        <v>81</v>
      </c>
      <c r="AV362" s="12" t="s">
        <v>81</v>
      </c>
      <c r="AW362" s="12" t="s">
        <v>37</v>
      </c>
      <c r="AX362" s="12" t="s">
        <v>73</v>
      </c>
      <c r="AY362" s="226" t="s">
        <v>117</v>
      </c>
    </row>
    <row r="363" spans="2:65" s="11" customFormat="1" ht="13.5" x14ac:dyDescent="0.3">
      <c r="B363" s="205"/>
      <c r="C363" s="206"/>
      <c r="D363" s="197" t="s">
        <v>206</v>
      </c>
      <c r="E363" s="207" t="s">
        <v>20</v>
      </c>
      <c r="F363" s="208" t="s">
        <v>460</v>
      </c>
      <c r="G363" s="206"/>
      <c r="H363" s="209" t="s">
        <v>20</v>
      </c>
      <c r="I363" s="210"/>
      <c r="J363" s="206"/>
      <c r="K363" s="206"/>
      <c r="L363" s="211"/>
      <c r="M363" s="212"/>
      <c r="N363" s="213"/>
      <c r="O363" s="213"/>
      <c r="P363" s="213"/>
      <c r="Q363" s="213"/>
      <c r="R363" s="213"/>
      <c r="S363" s="213"/>
      <c r="T363" s="214"/>
      <c r="AT363" s="215" t="s">
        <v>206</v>
      </c>
      <c r="AU363" s="215" t="s">
        <v>81</v>
      </c>
      <c r="AV363" s="11" t="s">
        <v>22</v>
      </c>
      <c r="AW363" s="11" t="s">
        <v>37</v>
      </c>
      <c r="AX363" s="11" t="s">
        <v>73</v>
      </c>
      <c r="AY363" s="215" t="s">
        <v>117</v>
      </c>
    </row>
    <row r="364" spans="2:65" s="11" customFormat="1" ht="13.5" x14ac:dyDescent="0.3">
      <c r="B364" s="205"/>
      <c r="C364" s="206"/>
      <c r="D364" s="197" t="s">
        <v>206</v>
      </c>
      <c r="E364" s="207" t="s">
        <v>20</v>
      </c>
      <c r="F364" s="208" t="s">
        <v>461</v>
      </c>
      <c r="G364" s="206"/>
      <c r="H364" s="209" t="s">
        <v>20</v>
      </c>
      <c r="I364" s="210"/>
      <c r="J364" s="206"/>
      <c r="K364" s="206"/>
      <c r="L364" s="211"/>
      <c r="M364" s="212"/>
      <c r="N364" s="213"/>
      <c r="O364" s="213"/>
      <c r="P364" s="213"/>
      <c r="Q364" s="213"/>
      <c r="R364" s="213"/>
      <c r="S364" s="213"/>
      <c r="T364" s="214"/>
      <c r="AT364" s="215" t="s">
        <v>206</v>
      </c>
      <c r="AU364" s="215" t="s">
        <v>81</v>
      </c>
      <c r="AV364" s="11" t="s">
        <v>22</v>
      </c>
      <c r="AW364" s="11" t="s">
        <v>37</v>
      </c>
      <c r="AX364" s="11" t="s">
        <v>73</v>
      </c>
      <c r="AY364" s="215" t="s">
        <v>117</v>
      </c>
    </row>
    <row r="365" spans="2:65" s="12" customFormat="1" ht="13.5" x14ac:dyDescent="0.3">
      <c r="B365" s="216"/>
      <c r="C365" s="217"/>
      <c r="D365" s="197" t="s">
        <v>206</v>
      </c>
      <c r="E365" s="218" t="s">
        <v>20</v>
      </c>
      <c r="F365" s="219" t="s">
        <v>462</v>
      </c>
      <c r="G365" s="217"/>
      <c r="H365" s="220">
        <v>4.5</v>
      </c>
      <c r="I365" s="221"/>
      <c r="J365" s="217"/>
      <c r="K365" s="217"/>
      <c r="L365" s="222"/>
      <c r="M365" s="223"/>
      <c r="N365" s="224"/>
      <c r="O365" s="224"/>
      <c r="P365" s="224"/>
      <c r="Q365" s="224"/>
      <c r="R365" s="224"/>
      <c r="S365" s="224"/>
      <c r="T365" s="225"/>
      <c r="AT365" s="226" t="s">
        <v>206</v>
      </c>
      <c r="AU365" s="226" t="s">
        <v>81</v>
      </c>
      <c r="AV365" s="12" t="s">
        <v>81</v>
      </c>
      <c r="AW365" s="12" t="s">
        <v>37</v>
      </c>
      <c r="AX365" s="12" t="s">
        <v>73</v>
      </c>
      <c r="AY365" s="226" t="s">
        <v>117</v>
      </c>
    </row>
    <row r="366" spans="2:65" s="11" customFormat="1" ht="13.5" x14ac:dyDescent="0.3">
      <c r="B366" s="205"/>
      <c r="C366" s="206"/>
      <c r="D366" s="197" t="s">
        <v>206</v>
      </c>
      <c r="E366" s="207" t="s">
        <v>20</v>
      </c>
      <c r="F366" s="208" t="s">
        <v>463</v>
      </c>
      <c r="G366" s="206"/>
      <c r="H366" s="209" t="s">
        <v>20</v>
      </c>
      <c r="I366" s="210"/>
      <c r="J366" s="206"/>
      <c r="K366" s="206"/>
      <c r="L366" s="211"/>
      <c r="M366" s="212"/>
      <c r="N366" s="213"/>
      <c r="O366" s="213"/>
      <c r="P366" s="213"/>
      <c r="Q366" s="213"/>
      <c r="R366" s="213"/>
      <c r="S366" s="213"/>
      <c r="T366" s="214"/>
      <c r="AT366" s="215" t="s">
        <v>206</v>
      </c>
      <c r="AU366" s="215" t="s">
        <v>81</v>
      </c>
      <c r="AV366" s="11" t="s">
        <v>22</v>
      </c>
      <c r="AW366" s="11" t="s">
        <v>37</v>
      </c>
      <c r="AX366" s="11" t="s">
        <v>73</v>
      </c>
      <c r="AY366" s="215" t="s">
        <v>117</v>
      </c>
    </row>
    <row r="367" spans="2:65" s="12" customFormat="1" ht="13.5" x14ac:dyDescent="0.3">
      <c r="B367" s="216"/>
      <c r="C367" s="217"/>
      <c r="D367" s="197" t="s">
        <v>206</v>
      </c>
      <c r="E367" s="218" t="s">
        <v>20</v>
      </c>
      <c r="F367" s="219" t="s">
        <v>116</v>
      </c>
      <c r="G367" s="217"/>
      <c r="H367" s="220">
        <v>4</v>
      </c>
      <c r="I367" s="221"/>
      <c r="J367" s="217"/>
      <c r="K367" s="217"/>
      <c r="L367" s="222"/>
      <c r="M367" s="223"/>
      <c r="N367" s="224"/>
      <c r="O367" s="224"/>
      <c r="P367" s="224"/>
      <c r="Q367" s="224"/>
      <c r="R367" s="224"/>
      <c r="S367" s="224"/>
      <c r="T367" s="225"/>
      <c r="AT367" s="226" t="s">
        <v>206</v>
      </c>
      <c r="AU367" s="226" t="s">
        <v>81</v>
      </c>
      <c r="AV367" s="12" t="s">
        <v>81</v>
      </c>
      <c r="AW367" s="12" t="s">
        <v>37</v>
      </c>
      <c r="AX367" s="12" t="s">
        <v>73</v>
      </c>
      <c r="AY367" s="226" t="s">
        <v>117</v>
      </c>
    </row>
    <row r="368" spans="2:65" s="11" customFormat="1" ht="13.5" x14ac:dyDescent="0.3">
      <c r="B368" s="205"/>
      <c r="C368" s="206"/>
      <c r="D368" s="197" t="s">
        <v>206</v>
      </c>
      <c r="E368" s="207" t="s">
        <v>20</v>
      </c>
      <c r="F368" s="208" t="s">
        <v>464</v>
      </c>
      <c r="G368" s="206"/>
      <c r="H368" s="209" t="s">
        <v>20</v>
      </c>
      <c r="I368" s="210"/>
      <c r="J368" s="206"/>
      <c r="K368" s="206"/>
      <c r="L368" s="211"/>
      <c r="M368" s="212"/>
      <c r="N368" s="213"/>
      <c r="O368" s="213"/>
      <c r="P368" s="213"/>
      <c r="Q368" s="213"/>
      <c r="R368" s="213"/>
      <c r="S368" s="213"/>
      <c r="T368" s="214"/>
      <c r="AT368" s="215" t="s">
        <v>206</v>
      </c>
      <c r="AU368" s="215" t="s">
        <v>81</v>
      </c>
      <c r="AV368" s="11" t="s">
        <v>22</v>
      </c>
      <c r="AW368" s="11" t="s">
        <v>37</v>
      </c>
      <c r="AX368" s="11" t="s">
        <v>73</v>
      </c>
      <c r="AY368" s="215" t="s">
        <v>117</v>
      </c>
    </row>
    <row r="369" spans="2:65" s="12" customFormat="1" ht="13.5" x14ac:dyDescent="0.3">
      <c r="B369" s="216"/>
      <c r="C369" s="217"/>
      <c r="D369" s="197" t="s">
        <v>206</v>
      </c>
      <c r="E369" s="218" t="s">
        <v>20</v>
      </c>
      <c r="F369" s="219" t="s">
        <v>462</v>
      </c>
      <c r="G369" s="217"/>
      <c r="H369" s="220">
        <v>4.5</v>
      </c>
      <c r="I369" s="221"/>
      <c r="J369" s="217"/>
      <c r="K369" s="217"/>
      <c r="L369" s="222"/>
      <c r="M369" s="223"/>
      <c r="N369" s="224"/>
      <c r="O369" s="224"/>
      <c r="P369" s="224"/>
      <c r="Q369" s="224"/>
      <c r="R369" s="224"/>
      <c r="S369" s="224"/>
      <c r="T369" s="225"/>
      <c r="AT369" s="226" t="s">
        <v>206</v>
      </c>
      <c r="AU369" s="226" t="s">
        <v>81</v>
      </c>
      <c r="AV369" s="12" t="s">
        <v>81</v>
      </c>
      <c r="AW369" s="12" t="s">
        <v>37</v>
      </c>
      <c r="AX369" s="12" t="s">
        <v>73</v>
      </c>
      <c r="AY369" s="226" t="s">
        <v>117</v>
      </c>
    </row>
    <row r="370" spans="2:65" s="11" customFormat="1" ht="13.5" x14ac:dyDescent="0.3">
      <c r="B370" s="205"/>
      <c r="C370" s="206"/>
      <c r="D370" s="197" t="s">
        <v>206</v>
      </c>
      <c r="E370" s="207" t="s">
        <v>20</v>
      </c>
      <c r="F370" s="208" t="s">
        <v>465</v>
      </c>
      <c r="G370" s="206"/>
      <c r="H370" s="209" t="s">
        <v>20</v>
      </c>
      <c r="I370" s="210"/>
      <c r="J370" s="206"/>
      <c r="K370" s="206"/>
      <c r="L370" s="211"/>
      <c r="M370" s="212"/>
      <c r="N370" s="213"/>
      <c r="O370" s="213"/>
      <c r="P370" s="213"/>
      <c r="Q370" s="213"/>
      <c r="R370" s="213"/>
      <c r="S370" s="213"/>
      <c r="T370" s="214"/>
      <c r="AT370" s="215" t="s">
        <v>206</v>
      </c>
      <c r="AU370" s="215" t="s">
        <v>81</v>
      </c>
      <c r="AV370" s="11" t="s">
        <v>22</v>
      </c>
      <c r="AW370" s="11" t="s">
        <v>37</v>
      </c>
      <c r="AX370" s="11" t="s">
        <v>73</v>
      </c>
      <c r="AY370" s="215" t="s">
        <v>117</v>
      </c>
    </row>
    <row r="371" spans="2:65" s="12" customFormat="1" ht="13.5" x14ac:dyDescent="0.3">
      <c r="B371" s="216"/>
      <c r="C371" s="217"/>
      <c r="D371" s="197" t="s">
        <v>206</v>
      </c>
      <c r="E371" s="218" t="s">
        <v>20</v>
      </c>
      <c r="F371" s="219" t="s">
        <v>152</v>
      </c>
      <c r="G371" s="217"/>
      <c r="H371" s="220">
        <v>7</v>
      </c>
      <c r="I371" s="221"/>
      <c r="J371" s="217"/>
      <c r="K371" s="217"/>
      <c r="L371" s="222"/>
      <c r="M371" s="223"/>
      <c r="N371" s="224"/>
      <c r="O371" s="224"/>
      <c r="P371" s="224"/>
      <c r="Q371" s="224"/>
      <c r="R371" s="224"/>
      <c r="S371" s="224"/>
      <c r="T371" s="225"/>
      <c r="AT371" s="226" t="s">
        <v>206</v>
      </c>
      <c r="AU371" s="226" t="s">
        <v>81</v>
      </c>
      <c r="AV371" s="12" t="s">
        <v>81</v>
      </c>
      <c r="AW371" s="12" t="s">
        <v>37</v>
      </c>
      <c r="AX371" s="12" t="s">
        <v>73</v>
      </c>
      <c r="AY371" s="226" t="s">
        <v>117</v>
      </c>
    </row>
    <row r="372" spans="2:65" s="11" customFormat="1" ht="13.5" x14ac:dyDescent="0.3">
      <c r="B372" s="205"/>
      <c r="C372" s="206"/>
      <c r="D372" s="197" t="s">
        <v>206</v>
      </c>
      <c r="E372" s="207" t="s">
        <v>20</v>
      </c>
      <c r="F372" s="208" t="s">
        <v>466</v>
      </c>
      <c r="G372" s="206"/>
      <c r="H372" s="209" t="s">
        <v>20</v>
      </c>
      <c r="I372" s="210"/>
      <c r="J372" s="206"/>
      <c r="K372" s="206"/>
      <c r="L372" s="211"/>
      <c r="M372" s="212"/>
      <c r="N372" s="213"/>
      <c r="O372" s="213"/>
      <c r="P372" s="213"/>
      <c r="Q372" s="213"/>
      <c r="R372" s="213"/>
      <c r="S372" s="213"/>
      <c r="T372" s="214"/>
      <c r="AT372" s="215" t="s">
        <v>206</v>
      </c>
      <c r="AU372" s="215" t="s">
        <v>81</v>
      </c>
      <c r="AV372" s="11" t="s">
        <v>22</v>
      </c>
      <c r="AW372" s="11" t="s">
        <v>37</v>
      </c>
      <c r="AX372" s="11" t="s">
        <v>73</v>
      </c>
      <c r="AY372" s="215" t="s">
        <v>117</v>
      </c>
    </row>
    <row r="373" spans="2:65" s="12" customFormat="1" ht="13.5" x14ac:dyDescent="0.3">
      <c r="B373" s="216"/>
      <c r="C373" s="217"/>
      <c r="D373" s="197" t="s">
        <v>206</v>
      </c>
      <c r="E373" s="218" t="s">
        <v>20</v>
      </c>
      <c r="F373" s="219" t="s">
        <v>173</v>
      </c>
      <c r="G373" s="217"/>
      <c r="H373" s="220">
        <v>11</v>
      </c>
      <c r="I373" s="221"/>
      <c r="J373" s="217"/>
      <c r="K373" s="217"/>
      <c r="L373" s="222"/>
      <c r="M373" s="223"/>
      <c r="N373" s="224"/>
      <c r="O373" s="224"/>
      <c r="P373" s="224"/>
      <c r="Q373" s="224"/>
      <c r="R373" s="224"/>
      <c r="S373" s="224"/>
      <c r="T373" s="225"/>
      <c r="AT373" s="226" t="s">
        <v>206</v>
      </c>
      <c r="AU373" s="226" t="s">
        <v>81</v>
      </c>
      <c r="AV373" s="12" t="s">
        <v>81</v>
      </c>
      <c r="AW373" s="12" t="s">
        <v>37</v>
      </c>
      <c r="AX373" s="12" t="s">
        <v>73</v>
      </c>
      <c r="AY373" s="226" t="s">
        <v>117</v>
      </c>
    </row>
    <row r="374" spans="2:65" s="13" customFormat="1" ht="13.5" x14ac:dyDescent="0.3">
      <c r="B374" s="230"/>
      <c r="C374" s="231"/>
      <c r="D374" s="195" t="s">
        <v>206</v>
      </c>
      <c r="E374" s="232" t="s">
        <v>20</v>
      </c>
      <c r="F374" s="233" t="s">
        <v>220</v>
      </c>
      <c r="G374" s="231"/>
      <c r="H374" s="234">
        <v>39</v>
      </c>
      <c r="I374" s="235"/>
      <c r="J374" s="231"/>
      <c r="K374" s="231"/>
      <c r="L374" s="236"/>
      <c r="M374" s="237"/>
      <c r="N374" s="238"/>
      <c r="O374" s="238"/>
      <c r="P374" s="238"/>
      <c r="Q374" s="238"/>
      <c r="R374" s="238"/>
      <c r="S374" s="238"/>
      <c r="T374" s="239"/>
      <c r="AT374" s="240" t="s">
        <v>206</v>
      </c>
      <c r="AU374" s="240" t="s">
        <v>81</v>
      </c>
      <c r="AV374" s="13" t="s">
        <v>116</v>
      </c>
      <c r="AW374" s="13" t="s">
        <v>37</v>
      </c>
      <c r="AX374" s="13" t="s">
        <v>22</v>
      </c>
      <c r="AY374" s="240" t="s">
        <v>117</v>
      </c>
    </row>
    <row r="375" spans="2:65" s="1" customFormat="1" ht="22.5" customHeight="1" x14ac:dyDescent="0.3">
      <c r="B375" s="35"/>
      <c r="C375" s="183" t="s">
        <v>473</v>
      </c>
      <c r="D375" s="183" t="s">
        <v>119</v>
      </c>
      <c r="E375" s="184" t="s">
        <v>474</v>
      </c>
      <c r="F375" s="185" t="s">
        <v>475</v>
      </c>
      <c r="G375" s="186" t="s">
        <v>200</v>
      </c>
      <c r="H375" s="187">
        <v>633.6</v>
      </c>
      <c r="I375" s="188"/>
      <c r="J375" s="189">
        <f>ROUND(I375*H375,2)</f>
        <v>0</v>
      </c>
      <c r="K375" s="185" t="s">
        <v>20</v>
      </c>
      <c r="L375" s="55"/>
      <c r="M375" s="190" t="s">
        <v>20</v>
      </c>
      <c r="N375" s="191" t="s">
        <v>44</v>
      </c>
      <c r="O375" s="36"/>
      <c r="P375" s="192">
        <f>O375*H375</f>
        <v>0</v>
      </c>
      <c r="Q375" s="192">
        <v>8.8999999999999995E-4</v>
      </c>
      <c r="R375" s="192">
        <f>Q375*H375</f>
        <v>0.56390399999999996</v>
      </c>
      <c r="S375" s="192">
        <v>0</v>
      </c>
      <c r="T375" s="193">
        <f>S375*H375</f>
        <v>0</v>
      </c>
      <c r="AR375" s="18" t="s">
        <v>116</v>
      </c>
      <c r="AT375" s="18" t="s">
        <v>119</v>
      </c>
      <c r="AU375" s="18" t="s">
        <v>81</v>
      </c>
      <c r="AY375" s="18" t="s">
        <v>117</v>
      </c>
      <c r="BE375" s="194">
        <f>IF(N375="základní",J375,0)</f>
        <v>0</v>
      </c>
      <c r="BF375" s="194">
        <f>IF(N375="snížená",J375,0)</f>
        <v>0</v>
      </c>
      <c r="BG375" s="194">
        <f>IF(N375="zákl. přenesená",J375,0)</f>
        <v>0</v>
      </c>
      <c r="BH375" s="194">
        <f>IF(N375="sníž. přenesená",J375,0)</f>
        <v>0</v>
      </c>
      <c r="BI375" s="194">
        <f>IF(N375="nulová",J375,0)</f>
        <v>0</v>
      </c>
      <c r="BJ375" s="18" t="s">
        <v>22</v>
      </c>
      <c r="BK375" s="194">
        <f>ROUND(I375*H375,2)</f>
        <v>0</v>
      </c>
      <c r="BL375" s="18" t="s">
        <v>116</v>
      </c>
      <c r="BM375" s="18" t="s">
        <v>476</v>
      </c>
    </row>
    <row r="376" spans="2:65" s="11" customFormat="1" ht="13.5" x14ac:dyDescent="0.3">
      <c r="B376" s="205"/>
      <c r="C376" s="206"/>
      <c r="D376" s="197" t="s">
        <v>206</v>
      </c>
      <c r="E376" s="207" t="s">
        <v>20</v>
      </c>
      <c r="F376" s="208" t="s">
        <v>458</v>
      </c>
      <c r="G376" s="206"/>
      <c r="H376" s="209" t="s">
        <v>20</v>
      </c>
      <c r="I376" s="210"/>
      <c r="J376" s="206"/>
      <c r="K376" s="206"/>
      <c r="L376" s="211"/>
      <c r="M376" s="212"/>
      <c r="N376" s="213"/>
      <c r="O376" s="213"/>
      <c r="P376" s="213"/>
      <c r="Q376" s="213"/>
      <c r="R376" s="213"/>
      <c r="S376" s="213"/>
      <c r="T376" s="214"/>
      <c r="AT376" s="215" t="s">
        <v>206</v>
      </c>
      <c r="AU376" s="215" t="s">
        <v>81</v>
      </c>
      <c r="AV376" s="11" t="s">
        <v>22</v>
      </c>
      <c r="AW376" s="11" t="s">
        <v>37</v>
      </c>
      <c r="AX376" s="11" t="s">
        <v>73</v>
      </c>
      <c r="AY376" s="215" t="s">
        <v>117</v>
      </c>
    </row>
    <row r="377" spans="2:65" s="11" customFormat="1" ht="13.5" x14ac:dyDescent="0.3">
      <c r="B377" s="205"/>
      <c r="C377" s="206"/>
      <c r="D377" s="197" t="s">
        <v>206</v>
      </c>
      <c r="E377" s="207" t="s">
        <v>20</v>
      </c>
      <c r="F377" s="208" t="s">
        <v>477</v>
      </c>
      <c r="G377" s="206"/>
      <c r="H377" s="209" t="s">
        <v>20</v>
      </c>
      <c r="I377" s="210"/>
      <c r="J377" s="206"/>
      <c r="K377" s="206"/>
      <c r="L377" s="211"/>
      <c r="M377" s="212"/>
      <c r="N377" s="213"/>
      <c r="O377" s="213"/>
      <c r="P377" s="213"/>
      <c r="Q377" s="213"/>
      <c r="R377" s="213"/>
      <c r="S377" s="213"/>
      <c r="T377" s="214"/>
      <c r="AT377" s="215" t="s">
        <v>206</v>
      </c>
      <c r="AU377" s="215" t="s">
        <v>81</v>
      </c>
      <c r="AV377" s="11" t="s">
        <v>22</v>
      </c>
      <c r="AW377" s="11" t="s">
        <v>37</v>
      </c>
      <c r="AX377" s="11" t="s">
        <v>73</v>
      </c>
      <c r="AY377" s="215" t="s">
        <v>117</v>
      </c>
    </row>
    <row r="378" spans="2:65" s="11" customFormat="1" ht="13.5" x14ac:dyDescent="0.3">
      <c r="B378" s="205"/>
      <c r="C378" s="206"/>
      <c r="D378" s="197" t="s">
        <v>206</v>
      </c>
      <c r="E378" s="207" t="s">
        <v>20</v>
      </c>
      <c r="F378" s="208" t="s">
        <v>478</v>
      </c>
      <c r="G378" s="206"/>
      <c r="H378" s="209" t="s">
        <v>20</v>
      </c>
      <c r="I378" s="210"/>
      <c r="J378" s="206"/>
      <c r="K378" s="206"/>
      <c r="L378" s="211"/>
      <c r="M378" s="212"/>
      <c r="N378" s="213"/>
      <c r="O378" s="213"/>
      <c r="P378" s="213"/>
      <c r="Q378" s="213"/>
      <c r="R378" s="213"/>
      <c r="S378" s="213"/>
      <c r="T378" s="214"/>
      <c r="AT378" s="215" t="s">
        <v>206</v>
      </c>
      <c r="AU378" s="215" t="s">
        <v>81</v>
      </c>
      <c r="AV378" s="11" t="s">
        <v>22</v>
      </c>
      <c r="AW378" s="11" t="s">
        <v>37</v>
      </c>
      <c r="AX378" s="11" t="s">
        <v>73</v>
      </c>
      <c r="AY378" s="215" t="s">
        <v>117</v>
      </c>
    </row>
    <row r="379" spans="2:65" s="11" customFormat="1" ht="13.5" x14ac:dyDescent="0.3">
      <c r="B379" s="205"/>
      <c r="C379" s="206"/>
      <c r="D379" s="197" t="s">
        <v>206</v>
      </c>
      <c r="E379" s="207" t="s">
        <v>20</v>
      </c>
      <c r="F379" s="208" t="s">
        <v>479</v>
      </c>
      <c r="G379" s="206"/>
      <c r="H379" s="209" t="s">
        <v>20</v>
      </c>
      <c r="I379" s="210"/>
      <c r="J379" s="206"/>
      <c r="K379" s="206"/>
      <c r="L379" s="211"/>
      <c r="M379" s="212"/>
      <c r="N379" s="213"/>
      <c r="O379" s="213"/>
      <c r="P379" s="213"/>
      <c r="Q379" s="213"/>
      <c r="R379" s="213"/>
      <c r="S379" s="213"/>
      <c r="T379" s="214"/>
      <c r="AT379" s="215" t="s">
        <v>206</v>
      </c>
      <c r="AU379" s="215" t="s">
        <v>81</v>
      </c>
      <c r="AV379" s="11" t="s">
        <v>22</v>
      </c>
      <c r="AW379" s="11" t="s">
        <v>37</v>
      </c>
      <c r="AX379" s="11" t="s">
        <v>73</v>
      </c>
      <c r="AY379" s="215" t="s">
        <v>117</v>
      </c>
    </row>
    <row r="380" spans="2:65" s="11" customFormat="1" ht="13.5" x14ac:dyDescent="0.3">
      <c r="B380" s="205"/>
      <c r="C380" s="206"/>
      <c r="D380" s="197" t="s">
        <v>206</v>
      </c>
      <c r="E380" s="207" t="s">
        <v>20</v>
      </c>
      <c r="F380" s="208" t="s">
        <v>480</v>
      </c>
      <c r="G380" s="206"/>
      <c r="H380" s="209" t="s">
        <v>20</v>
      </c>
      <c r="I380" s="210"/>
      <c r="J380" s="206"/>
      <c r="K380" s="206"/>
      <c r="L380" s="211"/>
      <c r="M380" s="212"/>
      <c r="N380" s="213"/>
      <c r="O380" s="213"/>
      <c r="P380" s="213"/>
      <c r="Q380" s="213"/>
      <c r="R380" s="213"/>
      <c r="S380" s="213"/>
      <c r="T380" s="214"/>
      <c r="AT380" s="215" t="s">
        <v>206</v>
      </c>
      <c r="AU380" s="215" t="s">
        <v>81</v>
      </c>
      <c r="AV380" s="11" t="s">
        <v>22</v>
      </c>
      <c r="AW380" s="11" t="s">
        <v>37</v>
      </c>
      <c r="AX380" s="11" t="s">
        <v>73</v>
      </c>
      <c r="AY380" s="215" t="s">
        <v>117</v>
      </c>
    </row>
    <row r="381" spans="2:65" s="12" customFormat="1" ht="13.5" x14ac:dyDescent="0.3">
      <c r="B381" s="216"/>
      <c r="C381" s="217"/>
      <c r="D381" s="195" t="s">
        <v>206</v>
      </c>
      <c r="E381" s="252" t="s">
        <v>20</v>
      </c>
      <c r="F381" s="253" t="s">
        <v>481</v>
      </c>
      <c r="G381" s="217"/>
      <c r="H381" s="254">
        <v>633.6</v>
      </c>
      <c r="I381" s="221"/>
      <c r="J381" s="217"/>
      <c r="K381" s="217"/>
      <c r="L381" s="222"/>
      <c r="M381" s="223"/>
      <c r="N381" s="224"/>
      <c r="O381" s="224"/>
      <c r="P381" s="224"/>
      <c r="Q381" s="224"/>
      <c r="R381" s="224"/>
      <c r="S381" s="224"/>
      <c r="T381" s="225"/>
      <c r="AT381" s="226" t="s">
        <v>206</v>
      </c>
      <c r="AU381" s="226" t="s">
        <v>81</v>
      </c>
      <c r="AV381" s="12" t="s">
        <v>81</v>
      </c>
      <c r="AW381" s="12" t="s">
        <v>37</v>
      </c>
      <c r="AX381" s="12" t="s">
        <v>22</v>
      </c>
      <c r="AY381" s="226" t="s">
        <v>117</v>
      </c>
    </row>
    <row r="382" spans="2:65" s="1" customFormat="1" ht="22.5" customHeight="1" x14ac:dyDescent="0.3">
      <c r="B382" s="35"/>
      <c r="C382" s="255" t="s">
        <v>482</v>
      </c>
      <c r="D382" s="255" t="s">
        <v>299</v>
      </c>
      <c r="E382" s="256" t="s">
        <v>483</v>
      </c>
      <c r="F382" s="257" t="s">
        <v>484</v>
      </c>
      <c r="G382" s="258" t="s">
        <v>200</v>
      </c>
      <c r="H382" s="259">
        <v>721.6</v>
      </c>
      <c r="I382" s="260"/>
      <c r="J382" s="261">
        <f>ROUND(I382*H382,2)</f>
        <v>0</v>
      </c>
      <c r="K382" s="257" t="s">
        <v>20</v>
      </c>
      <c r="L382" s="262"/>
      <c r="M382" s="263" t="s">
        <v>20</v>
      </c>
      <c r="N382" s="264" t="s">
        <v>44</v>
      </c>
      <c r="O382" s="36"/>
      <c r="P382" s="192">
        <f>O382*H382</f>
        <v>0</v>
      </c>
      <c r="Q382" s="192">
        <v>1.2999999999999999E-3</v>
      </c>
      <c r="R382" s="192">
        <f>Q382*H382</f>
        <v>0.93808000000000002</v>
      </c>
      <c r="S382" s="192">
        <v>0</v>
      </c>
      <c r="T382" s="193">
        <f>S382*H382</f>
        <v>0</v>
      </c>
      <c r="AR382" s="18" t="s">
        <v>157</v>
      </c>
      <c r="AT382" s="18" t="s">
        <v>299</v>
      </c>
      <c r="AU382" s="18" t="s">
        <v>81</v>
      </c>
      <c r="AY382" s="18" t="s">
        <v>117</v>
      </c>
      <c r="BE382" s="194">
        <f>IF(N382="základní",J382,0)</f>
        <v>0</v>
      </c>
      <c r="BF382" s="194">
        <f>IF(N382="snížená",J382,0)</f>
        <v>0</v>
      </c>
      <c r="BG382" s="194">
        <f>IF(N382="zákl. přenesená",J382,0)</f>
        <v>0</v>
      </c>
      <c r="BH382" s="194">
        <f>IF(N382="sníž. přenesená",J382,0)</f>
        <v>0</v>
      </c>
      <c r="BI382" s="194">
        <f>IF(N382="nulová",J382,0)</f>
        <v>0</v>
      </c>
      <c r="BJ382" s="18" t="s">
        <v>22</v>
      </c>
      <c r="BK382" s="194">
        <f>ROUND(I382*H382,2)</f>
        <v>0</v>
      </c>
      <c r="BL382" s="18" t="s">
        <v>116</v>
      </c>
      <c r="BM382" s="18" t="s">
        <v>485</v>
      </c>
    </row>
    <row r="383" spans="2:65" s="1" customFormat="1" ht="13.5" x14ac:dyDescent="0.3">
      <c r="B383" s="35"/>
      <c r="C383" s="57"/>
      <c r="D383" s="197" t="s">
        <v>124</v>
      </c>
      <c r="E383" s="57"/>
      <c r="F383" s="198" t="s">
        <v>486</v>
      </c>
      <c r="G383" s="57"/>
      <c r="H383" s="57"/>
      <c r="I383" s="153"/>
      <c r="J383" s="57"/>
      <c r="K383" s="57"/>
      <c r="L383" s="55"/>
      <c r="M383" s="72"/>
      <c r="N383" s="36"/>
      <c r="O383" s="36"/>
      <c r="P383" s="36"/>
      <c r="Q383" s="36"/>
      <c r="R383" s="36"/>
      <c r="S383" s="36"/>
      <c r="T383" s="73"/>
      <c r="AT383" s="18" t="s">
        <v>124</v>
      </c>
      <c r="AU383" s="18" t="s">
        <v>81</v>
      </c>
    </row>
    <row r="384" spans="2:65" s="12" customFormat="1" ht="13.5" x14ac:dyDescent="0.3">
      <c r="B384" s="216"/>
      <c r="C384" s="217"/>
      <c r="D384" s="195" t="s">
        <v>206</v>
      </c>
      <c r="E384" s="217"/>
      <c r="F384" s="253" t="s">
        <v>487</v>
      </c>
      <c r="G384" s="217"/>
      <c r="H384" s="254">
        <v>721.6</v>
      </c>
      <c r="I384" s="221"/>
      <c r="J384" s="217"/>
      <c r="K384" s="217"/>
      <c r="L384" s="222"/>
      <c r="M384" s="223"/>
      <c r="N384" s="224"/>
      <c r="O384" s="224"/>
      <c r="P384" s="224"/>
      <c r="Q384" s="224"/>
      <c r="R384" s="224"/>
      <c r="S384" s="224"/>
      <c r="T384" s="225"/>
      <c r="AT384" s="226" t="s">
        <v>206</v>
      </c>
      <c r="AU384" s="226" t="s">
        <v>81</v>
      </c>
      <c r="AV384" s="12" t="s">
        <v>81</v>
      </c>
      <c r="AW384" s="12" t="s">
        <v>4</v>
      </c>
      <c r="AX384" s="12" t="s">
        <v>22</v>
      </c>
      <c r="AY384" s="226" t="s">
        <v>117</v>
      </c>
    </row>
    <row r="385" spans="2:65" s="1" customFormat="1" ht="22.5" customHeight="1" x14ac:dyDescent="0.3">
      <c r="B385" s="35"/>
      <c r="C385" s="183" t="s">
        <v>488</v>
      </c>
      <c r="D385" s="183" t="s">
        <v>119</v>
      </c>
      <c r="E385" s="184" t="s">
        <v>489</v>
      </c>
      <c r="F385" s="185" t="s">
        <v>490</v>
      </c>
      <c r="G385" s="186" t="s">
        <v>200</v>
      </c>
      <c r="H385" s="187">
        <v>1319.2</v>
      </c>
      <c r="I385" s="188"/>
      <c r="J385" s="189">
        <f>ROUND(I385*H385,2)</f>
        <v>0</v>
      </c>
      <c r="K385" s="185" t="s">
        <v>201</v>
      </c>
      <c r="L385" s="55"/>
      <c r="M385" s="190" t="s">
        <v>20</v>
      </c>
      <c r="N385" s="191" t="s">
        <v>44</v>
      </c>
      <c r="O385" s="36"/>
      <c r="P385" s="192">
        <f>O385*H385</f>
        <v>0</v>
      </c>
      <c r="Q385" s="192">
        <v>3.5750000000000002E-4</v>
      </c>
      <c r="R385" s="192">
        <f>Q385*H385</f>
        <v>0.47161400000000003</v>
      </c>
      <c r="S385" s="192">
        <v>0</v>
      </c>
      <c r="T385" s="193">
        <f>S385*H385</f>
        <v>0</v>
      </c>
      <c r="AR385" s="18" t="s">
        <v>116</v>
      </c>
      <c r="AT385" s="18" t="s">
        <v>119</v>
      </c>
      <c r="AU385" s="18" t="s">
        <v>81</v>
      </c>
      <c r="AY385" s="18" t="s">
        <v>117</v>
      </c>
      <c r="BE385" s="194">
        <f>IF(N385="základní",J385,0)</f>
        <v>0</v>
      </c>
      <c r="BF385" s="194">
        <f>IF(N385="snížená",J385,0)</f>
        <v>0</v>
      </c>
      <c r="BG385" s="194">
        <f>IF(N385="zákl. přenesená",J385,0)</f>
        <v>0</v>
      </c>
      <c r="BH385" s="194">
        <f>IF(N385="sníž. přenesená",J385,0)</f>
        <v>0</v>
      </c>
      <c r="BI385" s="194">
        <f>IF(N385="nulová",J385,0)</f>
        <v>0</v>
      </c>
      <c r="BJ385" s="18" t="s">
        <v>22</v>
      </c>
      <c r="BK385" s="194">
        <f>ROUND(I385*H385,2)</f>
        <v>0</v>
      </c>
      <c r="BL385" s="18" t="s">
        <v>116</v>
      </c>
      <c r="BM385" s="18" t="s">
        <v>491</v>
      </c>
    </row>
    <row r="386" spans="2:65" s="1" customFormat="1" ht="13.5" x14ac:dyDescent="0.3">
      <c r="B386" s="35"/>
      <c r="C386" s="57"/>
      <c r="D386" s="197" t="s">
        <v>124</v>
      </c>
      <c r="E386" s="57"/>
      <c r="F386" s="198" t="s">
        <v>492</v>
      </c>
      <c r="G386" s="57"/>
      <c r="H386" s="57"/>
      <c r="I386" s="153"/>
      <c r="J386" s="57"/>
      <c r="K386" s="57"/>
      <c r="L386" s="55"/>
      <c r="M386" s="72"/>
      <c r="N386" s="36"/>
      <c r="O386" s="36"/>
      <c r="P386" s="36"/>
      <c r="Q386" s="36"/>
      <c r="R386" s="36"/>
      <c r="S386" s="36"/>
      <c r="T386" s="73"/>
      <c r="AT386" s="18" t="s">
        <v>124</v>
      </c>
      <c r="AU386" s="18" t="s">
        <v>81</v>
      </c>
    </row>
    <row r="387" spans="2:65" s="1" customFormat="1" ht="27" x14ac:dyDescent="0.3">
      <c r="B387" s="35"/>
      <c r="C387" s="57"/>
      <c r="D387" s="197" t="s">
        <v>204</v>
      </c>
      <c r="E387" s="57"/>
      <c r="F387" s="200" t="s">
        <v>493</v>
      </c>
      <c r="G387" s="57"/>
      <c r="H387" s="57"/>
      <c r="I387" s="153"/>
      <c r="J387" s="57"/>
      <c r="K387" s="57"/>
      <c r="L387" s="55"/>
      <c r="M387" s="72"/>
      <c r="N387" s="36"/>
      <c r="O387" s="36"/>
      <c r="P387" s="36"/>
      <c r="Q387" s="36"/>
      <c r="R387" s="36"/>
      <c r="S387" s="36"/>
      <c r="T387" s="73"/>
      <c r="AT387" s="18" t="s">
        <v>204</v>
      </c>
      <c r="AU387" s="18" t="s">
        <v>81</v>
      </c>
    </row>
    <row r="388" spans="2:65" s="11" customFormat="1" ht="13.5" x14ac:dyDescent="0.3">
      <c r="B388" s="205"/>
      <c r="C388" s="206"/>
      <c r="D388" s="197" t="s">
        <v>206</v>
      </c>
      <c r="E388" s="207" t="s">
        <v>20</v>
      </c>
      <c r="F388" s="208" t="s">
        <v>494</v>
      </c>
      <c r="G388" s="206"/>
      <c r="H388" s="209" t="s">
        <v>20</v>
      </c>
      <c r="I388" s="210"/>
      <c r="J388" s="206"/>
      <c r="K388" s="206"/>
      <c r="L388" s="211"/>
      <c r="M388" s="212"/>
      <c r="N388" s="213"/>
      <c r="O388" s="213"/>
      <c r="P388" s="213"/>
      <c r="Q388" s="213"/>
      <c r="R388" s="213"/>
      <c r="S388" s="213"/>
      <c r="T388" s="214"/>
      <c r="AT388" s="215" t="s">
        <v>206</v>
      </c>
      <c r="AU388" s="215" t="s">
        <v>81</v>
      </c>
      <c r="AV388" s="11" t="s">
        <v>22</v>
      </c>
      <c r="AW388" s="11" t="s">
        <v>37</v>
      </c>
      <c r="AX388" s="11" t="s">
        <v>73</v>
      </c>
      <c r="AY388" s="215" t="s">
        <v>117</v>
      </c>
    </row>
    <row r="389" spans="2:65" s="11" customFormat="1" ht="13.5" x14ac:dyDescent="0.3">
      <c r="B389" s="205"/>
      <c r="C389" s="206"/>
      <c r="D389" s="197" t="s">
        <v>206</v>
      </c>
      <c r="E389" s="207" t="s">
        <v>20</v>
      </c>
      <c r="F389" s="208" t="s">
        <v>495</v>
      </c>
      <c r="G389" s="206"/>
      <c r="H389" s="209" t="s">
        <v>20</v>
      </c>
      <c r="I389" s="210"/>
      <c r="J389" s="206"/>
      <c r="K389" s="206"/>
      <c r="L389" s="211"/>
      <c r="M389" s="212"/>
      <c r="N389" s="213"/>
      <c r="O389" s="213"/>
      <c r="P389" s="213"/>
      <c r="Q389" s="213"/>
      <c r="R389" s="213"/>
      <c r="S389" s="213"/>
      <c r="T389" s="214"/>
      <c r="AT389" s="215" t="s">
        <v>206</v>
      </c>
      <c r="AU389" s="215" t="s">
        <v>81</v>
      </c>
      <c r="AV389" s="11" t="s">
        <v>22</v>
      </c>
      <c r="AW389" s="11" t="s">
        <v>37</v>
      </c>
      <c r="AX389" s="11" t="s">
        <v>73</v>
      </c>
      <c r="AY389" s="215" t="s">
        <v>117</v>
      </c>
    </row>
    <row r="390" spans="2:65" s="11" customFormat="1" ht="13.5" x14ac:dyDescent="0.3">
      <c r="B390" s="205"/>
      <c r="C390" s="206"/>
      <c r="D390" s="197" t="s">
        <v>206</v>
      </c>
      <c r="E390" s="207" t="s">
        <v>20</v>
      </c>
      <c r="F390" s="208" t="s">
        <v>496</v>
      </c>
      <c r="G390" s="206"/>
      <c r="H390" s="209" t="s">
        <v>20</v>
      </c>
      <c r="I390" s="210"/>
      <c r="J390" s="206"/>
      <c r="K390" s="206"/>
      <c r="L390" s="211"/>
      <c r="M390" s="212"/>
      <c r="N390" s="213"/>
      <c r="O390" s="213"/>
      <c r="P390" s="213"/>
      <c r="Q390" s="213"/>
      <c r="R390" s="213"/>
      <c r="S390" s="213"/>
      <c r="T390" s="214"/>
      <c r="AT390" s="215" t="s">
        <v>206</v>
      </c>
      <c r="AU390" s="215" t="s">
        <v>81</v>
      </c>
      <c r="AV390" s="11" t="s">
        <v>22</v>
      </c>
      <c r="AW390" s="11" t="s">
        <v>37</v>
      </c>
      <c r="AX390" s="11" t="s">
        <v>73</v>
      </c>
      <c r="AY390" s="215" t="s">
        <v>117</v>
      </c>
    </row>
    <row r="391" spans="2:65" s="11" customFormat="1" ht="13.5" x14ac:dyDescent="0.3">
      <c r="B391" s="205"/>
      <c r="C391" s="206"/>
      <c r="D391" s="197" t="s">
        <v>206</v>
      </c>
      <c r="E391" s="207" t="s">
        <v>20</v>
      </c>
      <c r="F391" s="208" t="s">
        <v>497</v>
      </c>
      <c r="G391" s="206"/>
      <c r="H391" s="209" t="s">
        <v>20</v>
      </c>
      <c r="I391" s="210"/>
      <c r="J391" s="206"/>
      <c r="K391" s="206"/>
      <c r="L391" s="211"/>
      <c r="M391" s="212"/>
      <c r="N391" s="213"/>
      <c r="O391" s="213"/>
      <c r="P391" s="213"/>
      <c r="Q391" s="213"/>
      <c r="R391" s="213"/>
      <c r="S391" s="213"/>
      <c r="T391" s="214"/>
      <c r="AT391" s="215" t="s">
        <v>206</v>
      </c>
      <c r="AU391" s="215" t="s">
        <v>81</v>
      </c>
      <c r="AV391" s="11" t="s">
        <v>22</v>
      </c>
      <c r="AW391" s="11" t="s">
        <v>37</v>
      </c>
      <c r="AX391" s="11" t="s">
        <v>73</v>
      </c>
      <c r="AY391" s="215" t="s">
        <v>117</v>
      </c>
    </row>
    <row r="392" spans="2:65" s="12" customFormat="1" ht="13.5" x14ac:dyDescent="0.3">
      <c r="B392" s="216"/>
      <c r="C392" s="217"/>
      <c r="D392" s="197" t="s">
        <v>206</v>
      </c>
      <c r="E392" s="218" t="s">
        <v>20</v>
      </c>
      <c r="F392" s="219" t="s">
        <v>498</v>
      </c>
      <c r="G392" s="217"/>
      <c r="H392" s="220">
        <v>299.2</v>
      </c>
      <c r="I392" s="221"/>
      <c r="J392" s="217"/>
      <c r="K392" s="217"/>
      <c r="L392" s="222"/>
      <c r="M392" s="223"/>
      <c r="N392" s="224"/>
      <c r="O392" s="224"/>
      <c r="P392" s="224"/>
      <c r="Q392" s="224"/>
      <c r="R392" s="224"/>
      <c r="S392" s="224"/>
      <c r="T392" s="225"/>
      <c r="AT392" s="226" t="s">
        <v>206</v>
      </c>
      <c r="AU392" s="226" t="s">
        <v>81</v>
      </c>
      <c r="AV392" s="12" t="s">
        <v>81</v>
      </c>
      <c r="AW392" s="12" t="s">
        <v>37</v>
      </c>
      <c r="AX392" s="12" t="s">
        <v>73</v>
      </c>
      <c r="AY392" s="226" t="s">
        <v>117</v>
      </c>
    </row>
    <row r="393" spans="2:65" s="11" customFormat="1" ht="13.5" x14ac:dyDescent="0.3">
      <c r="B393" s="205"/>
      <c r="C393" s="206"/>
      <c r="D393" s="197" t="s">
        <v>206</v>
      </c>
      <c r="E393" s="207" t="s">
        <v>20</v>
      </c>
      <c r="F393" s="208" t="s">
        <v>499</v>
      </c>
      <c r="G393" s="206"/>
      <c r="H393" s="209" t="s">
        <v>20</v>
      </c>
      <c r="I393" s="210"/>
      <c r="J393" s="206"/>
      <c r="K393" s="206"/>
      <c r="L393" s="211"/>
      <c r="M393" s="212"/>
      <c r="N393" s="213"/>
      <c r="O393" s="213"/>
      <c r="P393" s="213"/>
      <c r="Q393" s="213"/>
      <c r="R393" s="213"/>
      <c r="S393" s="213"/>
      <c r="T393" s="214"/>
      <c r="AT393" s="215" t="s">
        <v>206</v>
      </c>
      <c r="AU393" s="215" t="s">
        <v>81</v>
      </c>
      <c r="AV393" s="11" t="s">
        <v>22</v>
      </c>
      <c r="AW393" s="11" t="s">
        <v>37</v>
      </c>
      <c r="AX393" s="11" t="s">
        <v>73</v>
      </c>
      <c r="AY393" s="215" t="s">
        <v>117</v>
      </c>
    </row>
    <row r="394" spans="2:65" s="11" customFormat="1" ht="13.5" x14ac:dyDescent="0.3">
      <c r="B394" s="205"/>
      <c r="C394" s="206"/>
      <c r="D394" s="197" t="s">
        <v>206</v>
      </c>
      <c r="E394" s="207" t="s">
        <v>20</v>
      </c>
      <c r="F394" s="208" t="s">
        <v>500</v>
      </c>
      <c r="G394" s="206"/>
      <c r="H394" s="209" t="s">
        <v>20</v>
      </c>
      <c r="I394" s="210"/>
      <c r="J394" s="206"/>
      <c r="K394" s="206"/>
      <c r="L394" s="211"/>
      <c r="M394" s="212"/>
      <c r="N394" s="213"/>
      <c r="O394" s="213"/>
      <c r="P394" s="213"/>
      <c r="Q394" s="213"/>
      <c r="R394" s="213"/>
      <c r="S394" s="213"/>
      <c r="T394" s="214"/>
      <c r="AT394" s="215" t="s">
        <v>206</v>
      </c>
      <c r="AU394" s="215" t="s">
        <v>81</v>
      </c>
      <c r="AV394" s="11" t="s">
        <v>22</v>
      </c>
      <c r="AW394" s="11" t="s">
        <v>37</v>
      </c>
      <c r="AX394" s="11" t="s">
        <v>73</v>
      </c>
      <c r="AY394" s="215" t="s">
        <v>117</v>
      </c>
    </row>
    <row r="395" spans="2:65" s="11" customFormat="1" ht="13.5" x14ac:dyDescent="0.3">
      <c r="B395" s="205"/>
      <c r="C395" s="206"/>
      <c r="D395" s="197" t="s">
        <v>206</v>
      </c>
      <c r="E395" s="207" t="s">
        <v>20</v>
      </c>
      <c r="F395" s="208" t="s">
        <v>501</v>
      </c>
      <c r="G395" s="206"/>
      <c r="H395" s="209" t="s">
        <v>20</v>
      </c>
      <c r="I395" s="210"/>
      <c r="J395" s="206"/>
      <c r="K395" s="206"/>
      <c r="L395" s="211"/>
      <c r="M395" s="212"/>
      <c r="N395" s="213"/>
      <c r="O395" s="213"/>
      <c r="P395" s="213"/>
      <c r="Q395" s="213"/>
      <c r="R395" s="213"/>
      <c r="S395" s="213"/>
      <c r="T395" s="214"/>
      <c r="AT395" s="215" t="s">
        <v>206</v>
      </c>
      <c r="AU395" s="215" t="s">
        <v>81</v>
      </c>
      <c r="AV395" s="11" t="s">
        <v>22</v>
      </c>
      <c r="AW395" s="11" t="s">
        <v>37</v>
      </c>
      <c r="AX395" s="11" t="s">
        <v>73</v>
      </c>
      <c r="AY395" s="215" t="s">
        <v>117</v>
      </c>
    </row>
    <row r="396" spans="2:65" s="12" customFormat="1" ht="13.5" x14ac:dyDescent="0.3">
      <c r="B396" s="216"/>
      <c r="C396" s="217"/>
      <c r="D396" s="197" t="s">
        <v>206</v>
      </c>
      <c r="E396" s="218" t="s">
        <v>20</v>
      </c>
      <c r="F396" s="219" t="s">
        <v>502</v>
      </c>
      <c r="G396" s="217"/>
      <c r="H396" s="220">
        <v>1020</v>
      </c>
      <c r="I396" s="221"/>
      <c r="J396" s="217"/>
      <c r="K396" s="217"/>
      <c r="L396" s="222"/>
      <c r="M396" s="223"/>
      <c r="N396" s="224"/>
      <c r="O396" s="224"/>
      <c r="P396" s="224"/>
      <c r="Q396" s="224"/>
      <c r="R396" s="224"/>
      <c r="S396" s="224"/>
      <c r="T396" s="225"/>
      <c r="AT396" s="226" t="s">
        <v>206</v>
      </c>
      <c r="AU396" s="226" t="s">
        <v>81</v>
      </c>
      <c r="AV396" s="12" t="s">
        <v>81</v>
      </c>
      <c r="AW396" s="12" t="s">
        <v>37</v>
      </c>
      <c r="AX396" s="12" t="s">
        <v>73</v>
      </c>
      <c r="AY396" s="226" t="s">
        <v>117</v>
      </c>
    </row>
    <row r="397" spans="2:65" s="13" customFormat="1" ht="13.5" x14ac:dyDescent="0.3">
      <c r="B397" s="230"/>
      <c r="C397" s="231"/>
      <c r="D397" s="195" t="s">
        <v>206</v>
      </c>
      <c r="E397" s="232" t="s">
        <v>20</v>
      </c>
      <c r="F397" s="233" t="s">
        <v>220</v>
      </c>
      <c r="G397" s="231"/>
      <c r="H397" s="234">
        <v>1319.2</v>
      </c>
      <c r="I397" s="235"/>
      <c r="J397" s="231"/>
      <c r="K397" s="231"/>
      <c r="L397" s="236"/>
      <c r="M397" s="237"/>
      <c r="N397" s="238"/>
      <c r="O397" s="238"/>
      <c r="P397" s="238"/>
      <c r="Q397" s="238"/>
      <c r="R397" s="238"/>
      <c r="S397" s="238"/>
      <c r="T397" s="239"/>
      <c r="AT397" s="240" t="s">
        <v>206</v>
      </c>
      <c r="AU397" s="240" t="s">
        <v>81</v>
      </c>
      <c r="AV397" s="13" t="s">
        <v>116</v>
      </c>
      <c r="AW397" s="13" t="s">
        <v>37</v>
      </c>
      <c r="AX397" s="13" t="s">
        <v>22</v>
      </c>
      <c r="AY397" s="240" t="s">
        <v>117</v>
      </c>
    </row>
    <row r="398" spans="2:65" s="1" customFormat="1" ht="22.5" customHeight="1" x14ac:dyDescent="0.3">
      <c r="B398" s="35"/>
      <c r="C398" s="183" t="s">
        <v>503</v>
      </c>
      <c r="D398" s="183" t="s">
        <v>119</v>
      </c>
      <c r="E398" s="184" t="s">
        <v>504</v>
      </c>
      <c r="F398" s="185" t="s">
        <v>505</v>
      </c>
      <c r="G398" s="186" t="s">
        <v>318</v>
      </c>
      <c r="H398" s="187">
        <v>39</v>
      </c>
      <c r="I398" s="188"/>
      <c r="J398" s="189">
        <f>ROUND(I398*H398,2)</f>
        <v>0</v>
      </c>
      <c r="K398" s="185" t="s">
        <v>201</v>
      </c>
      <c r="L398" s="55"/>
      <c r="M398" s="190" t="s">
        <v>20</v>
      </c>
      <c r="N398" s="191" t="s">
        <v>44</v>
      </c>
      <c r="O398" s="36"/>
      <c r="P398" s="192">
        <f>O398*H398</f>
        <v>0</v>
      </c>
      <c r="Q398" s="192">
        <v>1.995E-6</v>
      </c>
      <c r="R398" s="192">
        <f>Q398*H398</f>
        <v>7.7805000000000005E-5</v>
      </c>
      <c r="S398" s="192">
        <v>0</v>
      </c>
      <c r="T398" s="193">
        <f>S398*H398</f>
        <v>0</v>
      </c>
      <c r="AR398" s="18" t="s">
        <v>116</v>
      </c>
      <c r="AT398" s="18" t="s">
        <v>119</v>
      </c>
      <c r="AU398" s="18" t="s">
        <v>81</v>
      </c>
      <c r="AY398" s="18" t="s">
        <v>117</v>
      </c>
      <c r="BE398" s="194">
        <f>IF(N398="základní",J398,0)</f>
        <v>0</v>
      </c>
      <c r="BF398" s="194">
        <f>IF(N398="snížená",J398,0)</f>
        <v>0</v>
      </c>
      <c r="BG398" s="194">
        <f>IF(N398="zákl. přenesená",J398,0)</f>
        <v>0</v>
      </c>
      <c r="BH398" s="194">
        <f>IF(N398="sníž. přenesená",J398,0)</f>
        <v>0</v>
      </c>
      <c r="BI398" s="194">
        <f>IF(N398="nulová",J398,0)</f>
        <v>0</v>
      </c>
      <c r="BJ398" s="18" t="s">
        <v>22</v>
      </c>
      <c r="BK398" s="194">
        <f>ROUND(I398*H398,2)</f>
        <v>0</v>
      </c>
      <c r="BL398" s="18" t="s">
        <v>116</v>
      </c>
      <c r="BM398" s="18" t="s">
        <v>506</v>
      </c>
    </row>
    <row r="399" spans="2:65" s="1" customFormat="1" ht="13.5" x14ac:dyDescent="0.3">
      <c r="B399" s="35"/>
      <c r="C399" s="57"/>
      <c r="D399" s="197" t="s">
        <v>124</v>
      </c>
      <c r="E399" s="57"/>
      <c r="F399" s="198" t="s">
        <v>507</v>
      </c>
      <c r="G399" s="57"/>
      <c r="H399" s="57"/>
      <c r="I399" s="153"/>
      <c r="J399" s="57"/>
      <c r="K399" s="57"/>
      <c r="L399" s="55"/>
      <c r="M399" s="72"/>
      <c r="N399" s="36"/>
      <c r="O399" s="36"/>
      <c r="P399" s="36"/>
      <c r="Q399" s="36"/>
      <c r="R399" s="36"/>
      <c r="S399" s="36"/>
      <c r="T399" s="73"/>
      <c r="AT399" s="18" t="s">
        <v>124</v>
      </c>
      <c r="AU399" s="18" t="s">
        <v>81</v>
      </c>
    </row>
    <row r="400" spans="2:65" s="1" customFormat="1" ht="27" x14ac:dyDescent="0.3">
      <c r="B400" s="35"/>
      <c r="C400" s="57"/>
      <c r="D400" s="197" t="s">
        <v>204</v>
      </c>
      <c r="E400" s="57"/>
      <c r="F400" s="200" t="s">
        <v>508</v>
      </c>
      <c r="G400" s="57"/>
      <c r="H400" s="57"/>
      <c r="I400" s="153"/>
      <c r="J400" s="57"/>
      <c r="K400" s="57"/>
      <c r="L400" s="55"/>
      <c r="M400" s="72"/>
      <c r="N400" s="36"/>
      <c r="O400" s="36"/>
      <c r="P400" s="36"/>
      <c r="Q400" s="36"/>
      <c r="R400" s="36"/>
      <c r="S400" s="36"/>
      <c r="T400" s="73"/>
      <c r="AT400" s="18" t="s">
        <v>204</v>
      </c>
      <c r="AU400" s="18" t="s">
        <v>81</v>
      </c>
    </row>
    <row r="401" spans="2:51" s="11" customFormat="1" ht="13.5" x14ac:dyDescent="0.3">
      <c r="B401" s="205"/>
      <c r="C401" s="206"/>
      <c r="D401" s="197" t="s">
        <v>206</v>
      </c>
      <c r="E401" s="207" t="s">
        <v>20</v>
      </c>
      <c r="F401" s="208" t="s">
        <v>458</v>
      </c>
      <c r="G401" s="206"/>
      <c r="H401" s="209" t="s">
        <v>20</v>
      </c>
      <c r="I401" s="210"/>
      <c r="J401" s="206"/>
      <c r="K401" s="206"/>
      <c r="L401" s="211"/>
      <c r="M401" s="212"/>
      <c r="N401" s="213"/>
      <c r="O401" s="213"/>
      <c r="P401" s="213"/>
      <c r="Q401" s="213"/>
      <c r="R401" s="213"/>
      <c r="S401" s="213"/>
      <c r="T401" s="214"/>
      <c r="AT401" s="215" t="s">
        <v>206</v>
      </c>
      <c r="AU401" s="215" t="s">
        <v>81</v>
      </c>
      <c r="AV401" s="11" t="s">
        <v>22</v>
      </c>
      <c r="AW401" s="11" t="s">
        <v>37</v>
      </c>
      <c r="AX401" s="11" t="s">
        <v>73</v>
      </c>
      <c r="AY401" s="215" t="s">
        <v>117</v>
      </c>
    </row>
    <row r="402" spans="2:51" s="11" customFormat="1" ht="13.5" x14ac:dyDescent="0.3">
      <c r="B402" s="205"/>
      <c r="C402" s="206"/>
      <c r="D402" s="197" t="s">
        <v>206</v>
      </c>
      <c r="E402" s="207" t="s">
        <v>20</v>
      </c>
      <c r="F402" s="208" t="s">
        <v>457</v>
      </c>
      <c r="G402" s="206"/>
      <c r="H402" s="209" t="s">
        <v>20</v>
      </c>
      <c r="I402" s="210"/>
      <c r="J402" s="206"/>
      <c r="K402" s="206"/>
      <c r="L402" s="211"/>
      <c r="M402" s="212"/>
      <c r="N402" s="213"/>
      <c r="O402" s="213"/>
      <c r="P402" s="213"/>
      <c r="Q402" s="213"/>
      <c r="R402" s="213"/>
      <c r="S402" s="213"/>
      <c r="T402" s="214"/>
      <c r="AT402" s="215" t="s">
        <v>206</v>
      </c>
      <c r="AU402" s="215" t="s">
        <v>81</v>
      </c>
      <c r="AV402" s="11" t="s">
        <v>22</v>
      </c>
      <c r="AW402" s="11" t="s">
        <v>37</v>
      </c>
      <c r="AX402" s="11" t="s">
        <v>73</v>
      </c>
      <c r="AY402" s="215" t="s">
        <v>117</v>
      </c>
    </row>
    <row r="403" spans="2:51" s="11" customFormat="1" ht="13.5" x14ac:dyDescent="0.3">
      <c r="B403" s="205"/>
      <c r="C403" s="206"/>
      <c r="D403" s="197" t="s">
        <v>206</v>
      </c>
      <c r="E403" s="207" t="s">
        <v>20</v>
      </c>
      <c r="F403" s="208" t="s">
        <v>459</v>
      </c>
      <c r="G403" s="206"/>
      <c r="H403" s="209" t="s">
        <v>20</v>
      </c>
      <c r="I403" s="210"/>
      <c r="J403" s="206"/>
      <c r="K403" s="206"/>
      <c r="L403" s="211"/>
      <c r="M403" s="212"/>
      <c r="N403" s="213"/>
      <c r="O403" s="213"/>
      <c r="P403" s="213"/>
      <c r="Q403" s="213"/>
      <c r="R403" s="213"/>
      <c r="S403" s="213"/>
      <c r="T403" s="214"/>
      <c r="AT403" s="215" t="s">
        <v>206</v>
      </c>
      <c r="AU403" s="215" t="s">
        <v>81</v>
      </c>
      <c r="AV403" s="11" t="s">
        <v>22</v>
      </c>
      <c r="AW403" s="11" t="s">
        <v>37</v>
      </c>
      <c r="AX403" s="11" t="s">
        <v>73</v>
      </c>
      <c r="AY403" s="215" t="s">
        <v>117</v>
      </c>
    </row>
    <row r="404" spans="2:51" s="12" customFormat="1" ht="13.5" x14ac:dyDescent="0.3">
      <c r="B404" s="216"/>
      <c r="C404" s="217"/>
      <c r="D404" s="197" t="s">
        <v>206</v>
      </c>
      <c r="E404" s="218" t="s">
        <v>20</v>
      </c>
      <c r="F404" s="219" t="s">
        <v>157</v>
      </c>
      <c r="G404" s="217"/>
      <c r="H404" s="220">
        <v>8</v>
      </c>
      <c r="I404" s="221"/>
      <c r="J404" s="217"/>
      <c r="K404" s="217"/>
      <c r="L404" s="222"/>
      <c r="M404" s="223"/>
      <c r="N404" s="224"/>
      <c r="O404" s="224"/>
      <c r="P404" s="224"/>
      <c r="Q404" s="224"/>
      <c r="R404" s="224"/>
      <c r="S404" s="224"/>
      <c r="T404" s="225"/>
      <c r="AT404" s="226" t="s">
        <v>206</v>
      </c>
      <c r="AU404" s="226" t="s">
        <v>81</v>
      </c>
      <c r="AV404" s="12" t="s">
        <v>81</v>
      </c>
      <c r="AW404" s="12" t="s">
        <v>37</v>
      </c>
      <c r="AX404" s="12" t="s">
        <v>73</v>
      </c>
      <c r="AY404" s="226" t="s">
        <v>117</v>
      </c>
    </row>
    <row r="405" spans="2:51" s="11" customFormat="1" ht="13.5" x14ac:dyDescent="0.3">
      <c r="B405" s="205"/>
      <c r="C405" s="206"/>
      <c r="D405" s="197" t="s">
        <v>206</v>
      </c>
      <c r="E405" s="207" t="s">
        <v>20</v>
      </c>
      <c r="F405" s="208" t="s">
        <v>460</v>
      </c>
      <c r="G405" s="206"/>
      <c r="H405" s="209" t="s">
        <v>20</v>
      </c>
      <c r="I405" s="210"/>
      <c r="J405" s="206"/>
      <c r="K405" s="206"/>
      <c r="L405" s="211"/>
      <c r="M405" s="212"/>
      <c r="N405" s="213"/>
      <c r="O405" s="213"/>
      <c r="P405" s="213"/>
      <c r="Q405" s="213"/>
      <c r="R405" s="213"/>
      <c r="S405" s="213"/>
      <c r="T405" s="214"/>
      <c r="AT405" s="215" t="s">
        <v>206</v>
      </c>
      <c r="AU405" s="215" t="s">
        <v>81</v>
      </c>
      <c r="AV405" s="11" t="s">
        <v>22</v>
      </c>
      <c r="AW405" s="11" t="s">
        <v>37</v>
      </c>
      <c r="AX405" s="11" t="s">
        <v>73</v>
      </c>
      <c r="AY405" s="215" t="s">
        <v>117</v>
      </c>
    </row>
    <row r="406" spans="2:51" s="11" customFormat="1" ht="13.5" x14ac:dyDescent="0.3">
      <c r="B406" s="205"/>
      <c r="C406" s="206"/>
      <c r="D406" s="197" t="s">
        <v>206</v>
      </c>
      <c r="E406" s="207" t="s">
        <v>20</v>
      </c>
      <c r="F406" s="208" t="s">
        <v>461</v>
      </c>
      <c r="G406" s="206"/>
      <c r="H406" s="209" t="s">
        <v>20</v>
      </c>
      <c r="I406" s="210"/>
      <c r="J406" s="206"/>
      <c r="K406" s="206"/>
      <c r="L406" s="211"/>
      <c r="M406" s="212"/>
      <c r="N406" s="213"/>
      <c r="O406" s="213"/>
      <c r="P406" s="213"/>
      <c r="Q406" s="213"/>
      <c r="R406" s="213"/>
      <c r="S406" s="213"/>
      <c r="T406" s="214"/>
      <c r="AT406" s="215" t="s">
        <v>206</v>
      </c>
      <c r="AU406" s="215" t="s">
        <v>81</v>
      </c>
      <c r="AV406" s="11" t="s">
        <v>22</v>
      </c>
      <c r="AW406" s="11" t="s">
        <v>37</v>
      </c>
      <c r="AX406" s="11" t="s">
        <v>73</v>
      </c>
      <c r="AY406" s="215" t="s">
        <v>117</v>
      </c>
    </row>
    <row r="407" spans="2:51" s="12" customFormat="1" ht="13.5" x14ac:dyDescent="0.3">
      <c r="B407" s="216"/>
      <c r="C407" s="217"/>
      <c r="D407" s="197" t="s">
        <v>206</v>
      </c>
      <c r="E407" s="218" t="s">
        <v>20</v>
      </c>
      <c r="F407" s="219" t="s">
        <v>462</v>
      </c>
      <c r="G407" s="217"/>
      <c r="H407" s="220">
        <v>4.5</v>
      </c>
      <c r="I407" s="221"/>
      <c r="J407" s="217"/>
      <c r="K407" s="217"/>
      <c r="L407" s="222"/>
      <c r="M407" s="223"/>
      <c r="N407" s="224"/>
      <c r="O407" s="224"/>
      <c r="P407" s="224"/>
      <c r="Q407" s="224"/>
      <c r="R407" s="224"/>
      <c r="S407" s="224"/>
      <c r="T407" s="225"/>
      <c r="AT407" s="226" t="s">
        <v>206</v>
      </c>
      <c r="AU407" s="226" t="s">
        <v>81</v>
      </c>
      <c r="AV407" s="12" t="s">
        <v>81</v>
      </c>
      <c r="AW407" s="12" t="s">
        <v>37</v>
      </c>
      <c r="AX407" s="12" t="s">
        <v>73</v>
      </c>
      <c r="AY407" s="226" t="s">
        <v>117</v>
      </c>
    </row>
    <row r="408" spans="2:51" s="11" customFormat="1" ht="13.5" x14ac:dyDescent="0.3">
      <c r="B408" s="205"/>
      <c r="C408" s="206"/>
      <c r="D408" s="197" t="s">
        <v>206</v>
      </c>
      <c r="E408" s="207" t="s">
        <v>20</v>
      </c>
      <c r="F408" s="208" t="s">
        <v>463</v>
      </c>
      <c r="G408" s="206"/>
      <c r="H408" s="209" t="s">
        <v>20</v>
      </c>
      <c r="I408" s="210"/>
      <c r="J408" s="206"/>
      <c r="K408" s="206"/>
      <c r="L408" s="211"/>
      <c r="M408" s="212"/>
      <c r="N408" s="213"/>
      <c r="O408" s="213"/>
      <c r="P408" s="213"/>
      <c r="Q408" s="213"/>
      <c r="R408" s="213"/>
      <c r="S408" s="213"/>
      <c r="T408" s="214"/>
      <c r="AT408" s="215" t="s">
        <v>206</v>
      </c>
      <c r="AU408" s="215" t="s">
        <v>81</v>
      </c>
      <c r="AV408" s="11" t="s">
        <v>22</v>
      </c>
      <c r="AW408" s="11" t="s">
        <v>37</v>
      </c>
      <c r="AX408" s="11" t="s">
        <v>73</v>
      </c>
      <c r="AY408" s="215" t="s">
        <v>117</v>
      </c>
    </row>
    <row r="409" spans="2:51" s="12" customFormat="1" ht="13.5" x14ac:dyDescent="0.3">
      <c r="B409" s="216"/>
      <c r="C409" s="217"/>
      <c r="D409" s="197" t="s">
        <v>206</v>
      </c>
      <c r="E409" s="218" t="s">
        <v>20</v>
      </c>
      <c r="F409" s="219" t="s">
        <v>116</v>
      </c>
      <c r="G409" s="217"/>
      <c r="H409" s="220">
        <v>4</v>
      </c>
      <c r="I409" s="221"/>
      <c r="J409" s="217"/>
      <c r="K409" s="217"/>
      <c r="L409" s="222"/>
      <c r="M409" s="223"/>
      <c r="N409" s="224"/>
      <c r="O409" s="224"/>
      <c r="P409" s="224"/>
      <c r="Q409" s="224"/>
      <c r="R409" s="224"/>
      <c r="S409" s="224"/>
      <c r="T409" s="225"/>
      <c r="AT409" s="226" t="s">
        <v>206</v>
      </c>
      <c r="AU409" s="226" t="s">
        <v>81</v>
      </c>
      <c r="AV409" s="12" t="s">
        <v>81</v>
      </c>
      <c r="AW409" s="12" t="s">
        <v>37</v>
      </c>
      <c r="AX409" s="12" t="s">
        <v>73</v>
      </c>
      <c r="AY409" s="226" t="s">
        <v>117</v>
      </c>
    </row>
    <row r="410" spans="2:51" s="11" customFormat="1" ht="13.5" x14ac:dyDescent="0.3">
      <c r="B410" s="205"/>
      <c r="C410" s="206"/>
      <c r="D410" s="197" t="s">
        <v>206</v>
      </c>
      <c r="E410" s="207" t="s">
        <v>20</v>
      </c>
      <c r="F410" s="208" t="s">
        <v>464</v>
      </c>
      <c r="G410" s="206"/>
      <c r="H410" s="209" t="s">
        <v>20</v>
      </c>
      <c r="I410" s="210"/>
      <c r="J410" s="206"/>
      <c r="K410" s="206"/>
      <c r="L410" s="211"/>
      <c r="M410" s="212"/>
      <c r="N410" s="213"/>
      <c r="O410" s="213"/>
      <c r="P410" s="213"/>
      <c r="Q410" s="213"/>
      <c r="R410" s="213"/>
      <c r="S410" s="213"/>
      <c r="T410" s="214"/>
      <c r="AT410" s="215" t="s">
        <v>206</v>
      </c>
      <c r="AU410" s="215" t="s">
        <v>81</v>
      </c>
      <c r="AV410" s="11" t="s">
        <v>22</v>
      </c>
      <c r="AW410" s="11" t="s">
        <v>37</v>
      </c>
      <c r="AX410" s="11" t="s">
        <v>73</v>
      </c>
      <c r="AY410" s="215" t="s">
        <v>117</v>
      </c>
    </row>
    <row r="411" spans="2:51" s="12" customFormat="1" ht="13.5" x14ac:dyDescent="0.3">
      <c r="B411" s="216"/>
      <c r="C411" s="217"/>
      <c r="D411" s="197" t="s">
        <v>206</v>
      </c>
      <c r="E411" s="218" t="s">
        <v>20</v>
      </c>
      <c r="F411" s="219" t="s">
        <v>462</v>
      </c>
      <c r="G411" s="217"/>
      <c r="H411" s="220">
        <v>4.5</v>
      </c>
      <c r="I411" s="221"/>
      <c r="J411" s="217"/>
      <c r="K411" s="217"/>
      <c r="L411" s="222"/>
      <c r="M411" s="223"/>
      <c r="N411" s="224"/>
      <c r="O411" s="224"/>
      <c r="P411" s="224"/>
      <c r="Q411" s="224"/>
      <c r="R411" s="224"/>
      <c r="S411" s="224"/>
      <c r="T411" s="225"/>
      <c r="AT411" s="226" t="s">
        <v>206</v>
      </c>
      <c r="AU411" s="226" t="s">
        <v>81</v>
      </c>
      <c r="AV411" s="12" t="s">
        <v>81</v>
      </c>
      <c r="AW411" s="12" t="s">
        <v>37</v>
      </c>
      <c r="AX411" s="12" t="s">
        <v>73</v>
      </c>
      <c r="AY411" s="226" t="s">
        <v>117</v>
      </c>
    </row>
    <row r="412" spans="2:51" s="11" customFormat="1" ht="13.5" x14ac:dyDescent="0.3">
      <c r="B412" s="205"/>
      <c r="C412" s="206"/>
      <c r="D412" s="197" t="s">
        <v>206</v>
      </c>
      <c r="E412" s="207" t="s">
        <v>20</v>
      </c>
      <c r="F412" s="208" t="s">
        <v>465</v>
      </c>
      <c r="G412" s="206"/>
      <c r="H412" s="209" t="s">
        <v>20</v>
      </c>
      <c r="I412" s="210"/>
      <c r="J412" s="206"/>
      <c r="K412" s="206"/>
      <c r="L412" s="211"/>
      <c r="M412" s="212"/>
      <c r="N412" s="213"/>
      <c r="O412" s="213"/>
      <c r="P412" s="213"/>
      <c r="Q412" s="213"/>
      <c r="R412" s="213"/>
      <c r="S412" s="213"/>
      <c r="T412" s="214"/>
      <c r="AT412" s="215" t="s">
        <v>206</v>
      </c>
      <c r="AU412" s="215" t="s">
        <v>81</v>
      </c>
      <c r="AV412" s="11" t="s">
        <v>22</v>
      </c>
      <c r="AW412" s="11" t="s">
        <v>37</v>
      </c>
      <c r="AX412" s="11" t="s">
        <v>73</v>
      </c>
      <c r="AY412" s="215" t="s">
        <v>117</v>
      </c>
    </row>
    <row r="413" spans="2:51" s="12" customFormat="1" ht="13.5" x14ac:dyDescent="0.3">
      <c r="B413" s="216"/>
      <c r="C413" s="217"/>
      <c r="D413" s="197" t="s">
        <v>206</v>
      </c>
      <c r="E413" s="218" t="s">
        <v>20</v>
      </c>
      <c r="F413" s="219" t="s">
        <v>152</v>
      </c>
      <c r="G413" s="217"/>
      <c r="H413" s="220">
        <v>7</v>
      </c>
      <c r="I413" s="221"/>
      <c r="J413" s="217"/>
      <c r="K413" s="217"/>
      <c r="L413" s="222"/>
      <c r="M413" s="223"/>
      <c r="N413" s="224"/>
      <c r="O413" s="224"/>
      <c r="P413" s="224"/>
      <c r="Q413" s="224"/>
      <c r="R413" s="224"/>
      <c r="S413" s="224"/>
      <c r="T413" s="225"/>
      <c r="AT413" s="226" t="s">
        <v>206</v>
      </c>
      <c r="AU413" s="226" t="s">
        <v>81</v>
      </c>
      <c r="AV413" s="12" t="s">
        <v>81</v>
      </c>
      <c r="AW413" s="12" t="s">
        <v>37</v>
      </c>
      <c r="AX413" s="12" t="s">
        <v>73</v>
      </c>
      <c r="AY413" s="226" t="s">
        <v>117</v>
      </c>
    </row>
    <row r="414" spans="2:51" s="11" customFormat="1" ht="13.5" x14ac:dyDescent="0.3">
      <c r="B414" s="205"/>
      <c r="C414" s="206"/>
      <c r="D414" s="197" t="s">
        <v>206</v>
      </c>
      <c r="E414" s="207" t="s">
        <v>20</v>
      </c>
      <c r="F414" s="208" t="s">
        <v>466</v>
      </c>
      <c r="G414" s="206"/>
      <c r="H414" s="209" t="s">
        <v>20</v>
      </c>
      <c r="I414" s="210"/>
      <c r="J414" s="206"/>
      <c r="K414" s="206"/>
      <c r="L414" s="211"/>
      <c r="M414" s="212"/>
      <c r="N414" s="213"/>
      <c r="O414" s="213"/>
      <c r="P414" s="213"/>
      <c r="Q414" s="213"/>
      <c r="R414" s="213"/>
      <c r="S414" s="213"/>
      <c r="T414" s="214"/>
      <c r="AT414" s="215" t="s">
        <v>206</v>
      </c>
      <c r="AU414" s="215" t="s">
        <v>81</v>
      </c>
      <c r="AV414" s="11" t="s">
        <v>22</v>
      </c>
      <c r="AW414" s="11" t="s">
        <v>37</v>
      </c>
      <c r="AX414" s="11" t="s">
        <v>73</v>
      </c>
      <c r="AY414" s="215" t="s">
        <v>117</v>
      </c>
    </row>
    <row r="415" spans="2:51" s="12" customFormat="1" ht="13.5" x14ac:dyDescent="0.3">
      <c r="B415" s="216"/>
      <c r="C415" s="217"/>
      <c r="D415" s="197" t="s">
        <v>206</v>
      </c>
      <c r="E415" s="218" t="s">
        <v>20</v>
      </c>
      <c r="F415" s="219" t="s">
        <v>173</v>
      </c>
      <c r="G415" s="217"/>
      <c r="H415" s="220">
        <v>11</v>
      </c>
      <c r="I415" s="221"/>
      <c r="J415" s="217"/>
      <c r="K415" s="217"/>
      <c r="L415" s="222"/>
      <c r="M415" s="223"/>
      <c r="N415" s="224"/>
      <c r="O415" s="224"/>
      <c r="P415" s="224"/>
      <c r="Q415" s="224"/>
      <c r="R415" s="224"/>
      <c r="S415" s="224"/>
      <c r="T415" s="225"/>
      <c r="AT415" s="226" t="s">
        <v>206</v>
      </c>
      <c r="AU415" s="226" t="s">
        <v>81</v>
      </c>
      <c r="AV415" s="12" t="s">
        <v>81</v>
      </c>
      <c r="AW415" s="12" t="s">
        <v>37</v>
      </c>
      <c r="AX415" s="12" t="s">
        <v>73</v>
      </c>
      <c r="AY415" s="226" t="s">
        <v>117</v>
      </c>
    </row>
    <row r="416" spans="2:51" s="13" customFormat="1" ht="13.5" x14ac:dyDescent="0.3">
      <c r="B416" s="230"/>
      <c r="C416" s="231"/>
      <c r="D416" s="195" t="s">
        <v>206</v>
      </c>
      <c r="E416" s="232" t="s">
        <v>20</v>
      </c>
      <c r="F416" s="233" t="s">
        <v>220</v>
      </c>
      <c r="G416" s="231"/>
      <c r="H416" s="234">
        <v>39</v>
      </c>
      <c r="I416" s="235"/>
      <c r="J416" s="231"/>
      <c r="K416" s="231"/>
      <c r="L416" s="236"/>
      <c r="M416" s="237"/>
      <c r="N416" s="238"/>
      <c r="O416" s="238"/>
      <c r="P416" s="238"/>
      <c r="Q416" s="238"/>
      <c r="R416" s="238"/>
      <c r="S416" s="238"/>
      <c r="T416" s="239"/>
      <c r="AT416" s="240" t="s">
        <v>206</v>
      </c>
      <c r="AU416" s="240" t="s">
        <v>81</v>
      </c>
      <c r="AV416" s="13" t="s">
        <v>116</v>
      </c>
      <c r="AW416" s="13" t="s">
        <v>37</v>
      </c>
      <c r="AX416" s="13" t="s">
        <v>22</v>
      </c>
      <c r="AY416" s="240" t="s">
        <v>117</v>
      </c>
    </row>
    <row r="417" spans="2:65" s="1" customFormat="1" ht="22.5" customHeight="1" x14ac:dyDescent="0.3">
      <c r="B417" s="35"/>
      <c r="C417" s="183" t="s">
        <v>509</v>
      </c>
      <c r="D417" s="183" t="s">
        <v>119</v>
      </c>
      <c r="E417" s="184" t="s">
        <v>510</v>
      </c>
      <c r="F417" s="185" t="s">
        <v>511</v>
      </c>
      <c r="G417" s="186" t="s">
        <v>200</v>
      </c>
      <c r="H417" s="187">
        <v>3328</v>
      </c>
      <c r="I417" s="188"/>
      <c r="J417" s="189">
        <f>ROUND(I417*H417,2)</f>
        <v>0</v>
      </c>
      <c r="K417" s="185" t="s">
        <v>201</v>
      </c>
      <c r="L417" s="55"/>
      <c r="M417" s="190" t="s">
        <v>20</v>
      </c>
      <c r="N417" s="191" t="s">
        <v>44</v>
      </c>
      <c r="O417" s="36"/>
      <c r="P417" s="192">
        <f>O417*H417</f>
        <v>0</v>
      </c>
      <c r="Q417" s="192">
        <v>0</v>
      </c>
      <c r="R417" s="192">
        <f>Q417*H417</f>
        <v>0</v>
      </c>
      <c r="S417" s="192">
        <v>0.02</v>
      </c>
      <c r="T417" s="193">
        <f>S417*H417</f>
        <v>66.56</v>
      </c>
      <c r="AR417" s="18" t="s">
        <v>116</v>
      </c>
      <c r="AT417" s="18" t="s">
        <v>119</v>
      </c>
      <c r="AU417" s="18" t="s">
        <v>81</v>
      </c>
      <c r="AY417" s="18" t="s">
        <v>117</v>
      </c>
      <c r="BE417" s="194">
        <f>IF(N417="základní",J417,0)</f>
        <v>0</v>
      </c>
      <c r="BF417" s="194">
        <f>IF(N417="snížená",J417,0)</f>
        <v>0</v>
      </c>
      <c r="BG417" s="194">
        <f>IF(N417="zákl. přenesená",J417,0)</f>
        <v>0</v>
      </c>
      <c r="BH417" s="194">
        <f>IF(N417="sníž. přenesená",J417,0)</f>
        <v>0</v>
      </c>
      <c r="BI417" s="194">
        <f>IF(N417="nulová",J417,0)</f>
        <v>0</v>
      </c>
      <c r="BJ417" s="18" t="s">
        <v>22</v>
      </c>
      <c r="BK417" s="194">
        <f>ROUND(I417*H417,2)</f>
        <v>0</v>
      </c>
      <c r="BL417" s="18" t="s">
        <v>116</v>
      </c>
      <c r="BM417" s="18" t="s">
        <v>512</v>
      </c>
    </row>
    <row r="418" spans="2:65" s="1" customFormat="1" ht="40.5" x14ac:dyDescent="0.3">
      <c r="B418" s="35"/>
      <c r="C418" s="57"/>
      <c r="D418" s="197" t="s">
        <v>124</v>
      </c>
      <c r="E418" s="57"/>
      <c r="F418" s="198" t="s">
        <v>513</v>
      </c>
      <c r="G418" s="57"/>
      <c r="H418" s="57"/>
      <c r="I418" s="153"/>
      <c r="J418" s="57"/>
      <c r="K418" s="57"/>
      <c r="L418" s="55"/>
      <c r="M418" s="72"/>
      <c r="N418" s="36"/>
      <c r="O418" s="36"/>
      <c r="P418" s="36"/>
      <c r="Q418" s="36"/>
      <c r="R418" s="36"/>
      <c r="S418" s="36"/>
      <c r="T418" s="73"/>
      <c r="AT418" s="18" t="s">
        <v>124</v>
      </c>
      <c r="AU418" s="18" t="s">
        <v>81</v>
      </c>
    </row>
    <row r="419" spans="2:65" s="1" customFormat="1" ht="67.5" x14ac:dyDescent="0.3">
      <c r="B419" s="35"/>
      <c r="C419" s="57"/>
      <c r="D419" s="195" t="s">
        <v>204</v>
      </c>
      <c r="E419" s="57"/>
      <c r="F419" s="199" t="s">
        <v>514</v>
      </c>
      <c r="G419" s="57"/>
      <c r="H419" s="57"/>
      <c r="I419" s="153"/>
      <c r="J419" s="57"/>
      <c r="K419" s="57"/>
      <c r="L419" s="55"/>
      <c r="M419" s="72"/>
      <c r="N419" s="36"/>
      <c r="O419" s="36"/>
      <c r="P419" s="36"/>
      <c r="Q419" s="36"/>
      <c r="R419" s="36"/>
      <c r="S419" s="36"/>
      <c r="T419" s="73"/>
      <c r="AT419" s="18" t="s">
        <v>204</v>
      </c>
      <c r="AU419" s="18" t="s">
        <v>81</v>
      </c>
    </row>
    <row r="420" spans="2:65" s="1" customFormat="1" ht="22.5" customHeight="1" x14ac:dyDescent="0.3">
      <c r="B420" s="35"/>
      <c r="C420" s="183" t="s">
        <v>515</v>
      </c>
      <c r="D420" s="183" t="s">
        <v>119</v>
      </c>
      <c r="E420" s="184" t="s">
        <v>516</v>
      </c>
      <c r="F420" s="185" t="s">
        <v>517</v>
      </c>
      <c r="G420" s="186" t="s">
        <v>318</v>
      </c>
      <c r="H420" s="187">
        <v>1</v>
      </c>
      <c r="I420" s="188"/>
      <c r="J420" s="189">
        <f>ROUND(I420*H420,2)</f>
        <v>0</v>
      </c>
      <c r="K420" s="185" t="s">
        <v>20</v>
      </c>
      <c r="L420" s="55"/>
      <c r="M420" s="190" t="s">
        <v>20</v>
      </c>
      <c r="N420" s="191" t="s">
        <v>44</v>
      </c>
      <c r="O420" s="36"/>
      <c r="P420" s="192">
        <f>O420*H420</f>
        <v>0</v>
      </c>
      <c r="Q420" s="192">
        <v>0</v>
      </c>
      <c r="R420" s="192">
        <f>Q420*H420</f>
        <v>0</v>
      </c>
      <c r="S420" s="192">
        <v>3.06</v>
      </c>
      <c r="T420" s="193">
        <f>S420*H420</f>
        <v>3.06</v>
      </c>
      <c r="AR420" s="18" t="s">
        <v>116</v>
      </c>
      <c r="AT420" s="18" t="s">
        <v>119</v>
      </c>
      <c r="AU420" s="18" t="s">
        <v>81</v>
      </c>
      <c r="AY420" s="18" t="s">
        <v>117</v>
      </c>
      <c r="BE420" s="194">
        <f>IF(N420="základní",J420,0)</f>
        <v>0</v>
      </c>
      <c r="BF420" s="194">
        <f>IF(N420="snížená",J420,0)</f>
        <v>0</v>
      </c>
      <c r="BG420" s="194">
        <f>IF(N420="zákl. přenesená",J420,0)</f>
        <v>0</v>
      </c>
      <c r="BH420" s="194">
        <f>IF(N420="sníž. přenesená",J420,0)</f>
        <v>0</v>
      </c>
      <c r="BI420" s="194">
        <f>IF(N420="nulová",J420,0)</f>
        <v>0</v>
      </c>
      <c r="BJ420" s="18" t="s">
        <v>22</v>
      </c>
      <c r="BK420" s="194">
        <f>ROUND(I420*H420,2)</f>
        <v>0</v>
      </c>
      <c r="BL420" s="18" t="s">
        <v>116</v>
      </c>
      <c r="BM420" s="18" t="s">
        <v>518</v>
      </c>
    </row>
    <row r="421" spans="2:65" s="1" customFormat="1" ht="27" x14ac:dyDescent="0.3">
      <c r="B421" s="35"/>
      <c r="C421" s="57"/>
      <c r="D421" s="197" t="s">
        <v>124</v>
      </c>
      <c r="E421" s="57"/>
      <c r="F421" s="198" t="s">
        <v>519</v>
      </c>
      <c r="G421" s="57"/>
      <c r="H421" s="57"/>
      <c r="I421" s="153"/>
      <c r="J421" s="57"/>
      <c r="K421" s="57"/>
      <c r="L421" s="55"/>
      <c r="M421" s="72"/>
      <c r="N421" s="36"/>
      <c r="O421" s="36"/>
      <c r="P421" s="36"/>
      <c r="Q421" s="36"/>
      <c r="R421" s="36"/>
      <c r="S421" s="36"/>
      <c r="T421" s="73"/>
      <c r="AT421" s="18" t="s">
        <v>124</v>
      </c>
      <c r="AU421" s="18" t="s">
        <v>81</v>
      </c>
    </row>
    <row r="422" spans="2:65" s="11" customFormat="1" ht="13.5" x14ac:dyDescent="0.3">
      <c r="B422" s="205"/>
      <c r="C422" s="206"/>
      <c r="D422" s="197" t="s">
        <v>206</v>
      </c>
      <c r="E422" s="207" t="s">
        <v>20</v>
      </c>
      <c r="F422" s="208" t="s">
        <v>520</v>
      </c>
      <c r="G422" s="206"/>
      <c r="H422" s="209" t="s">
        <v>20</v>
      </c>
      <c r="I422" s="210"/>
      <c r="J422" s="206"/>
      <c r="K422" s="206"/>
      <c r="L422" s="211"/>
      <c r="M422" s="212"/>
      <c r="N422" s="213"/>
      <c r="O422" s="213"/>
      <c r="P422" s="213"/>
      <c r="Q422" s="213"/>
      <c r="R422" s="213"/>
      <c r="S422" s="213"/>
      <c r="T422" s="214"/>
      <c r="AT422" s="215" t="s">
        <v>206</v>
      </c>
      <c r="AU422" s="215" t="s">
        <v>81</v>
      </c>
      <c r="AV422" s="11" t="s">
        <v>22</v>
      </c>
      <c r="AW422" s="11" t="s">
        <v>37</v>
      </c>
      <c r="AX422" s="11" t="s">
        <v>73</v>
      </c>
      <c r="AY422" s="215" t="s">
        <v>117</v>
      </c>
    </row>
    <row r="423" spans="2:65" s="11" customFormat="1" ht="13.5" x14ac:dyDescent="0.3">
      <c r="B423" s="205"/>
      <c r="C423" s="206"/>
      <c r="D423" s="197" t="s">
        <v>206</v>
      </c>
      <c r="E423" s="207" t="s">
        <v>20</v>
      </c>
      <c r="F423" s="208" t="s">
        <v>521</v>
      </c>
      <c r="G423" s="206"/>
      <c r="H423" s="209" t="s">
        <v>20</v>
      </c>
      <c r="I423" s="210"/>
      <c r="J423" s="206"/>
      <c r="K423" s="206"/>
      <c r="L423" s="211"/>
      <c r="M423" s="212"/>
      <c r="N423" s="213"/>
      <c r="O423" s="213"/>
      <c r="P423" s="213"/>
      <c r="Q423" s="213"/>
      <c r="R423" s="213"/>
      <c r="S423" s="213"/>
      <c r="T423" s="214"/>
      <c r="AT423" s="215" t="s">
        <v>206</v>
      </c>
      <c r="AU423" s="215" t="s">
        <v>81</v>
      </c>
      <c r="AV423" s="11" t="s">
        <v>22</v>
      </c>
      <c r="AW423" s="11" t="s">
        <v>37</v>
      </c>
      <c r="AX423" s="11" t="s">
        <v>73</v>
      </c>
      <c r="AY423" s="215" t="s">
        <v>117</v>
      </c>
    </row>
    <row r="424" spans="2:65" s="11" customFormat="1" ht="13.5" x14ac:dyDescent="0.3">
      <c r="B424" s="205"/>
      <c r="C424" s="206"/>
      <c r="D424" s="197" t="s">
        <v>206</v>
      </c>
      <c r="E424" s="207" t="s">
        <v>20</v>
      </c>
      <c r="F424" s="208" t="s">
        <v>522</v>
      </c>
      <c r="G424" s="206"/>
      <c r="H424" s="209" t="s">
        <v>20</v>
      </c>
      <c r="I424" s="210"/>
      <c r="J424" s="206"/>
      <c r="K424" s="206"/>
      <c r="L424" s="211"/>
      <c r="M424" s="212"/>
      <c r="N424" s="213"/>
      <c r="O424" s="213"/>
      <c r="P424" s="213"/>
      <c r="Q424" s="213"/>
      <c r="R424" s="213"/>
      <c r="S424" s="213"/>
      <c r="T424" s="214"/>
      <c r="AT424" s="215" t="s">
        <v>206</v>
      </c>
      <c r="AU424" s="215" t="s">
        <v>81</v>
      </c>
      <c r="AV424" s="11" t="s">
        <v>22</v>
      </c>
      <c r="AW424" s="11" t="s">
        <v>37</v>
      </c>
      <c r="AX424" s="11" t="s">
        <v>73</v>
      </c>
      <c r="AY424" s="215" t="s">
        <v>117</v>
      </c>
    </row>
    <row r="425" spans="2:65" s="11" customFormat="1" ht="13.5" x14ac:dyDescent="0.3">
      <c r="B425" s="205"/>
      <c r="C425" s="206"/>
      <c r="D425" s="197" t="s">
        <v>206</v>
      </c>
      <c r="E425" s="207" t="s">
        <v>20</v>
      </c>
      <c r="F425" s="208" t="s">
        <v>523</v>
      </c>
      <c r="G425" s="206"/>
      <c r="H425" s="209" t="s">
        <v>20</v>
      </c>
      <c r="I425" s="210"/>
      <c r="J425" s="206"/>
      <c r="K425" s="206"/>
      <c r="L425" s="211"/>
      <c r="M425" s="212"/>
      <c r="N425" s="213"/>
      <c r="O425" s="213"/>
      <c r="P425" s="213"/>
      <c r="Q425" s="213"/>
      <c r="R425" s="213"/>
      <c r="S425" s="213"/>
      <c r="T425" s="214"/>
      <c r="AT425" s="215" t="s">
        <v>206</v>
      </c>
      <c r="AU425" s="215" t="s">
        <v>81</v>
      </c>
      <c r="AV425" s="11" t="s">
        <v>22</v>
      </c>
      <c r="AW425" s="11" t="s">
        <v>37</v>
      </c>
      <c r="AX425" s="11" t="s">
        <v>73</v>
      </c>
      <c r="AY425" s="215" t="s">
        <v>117</v>
      </c>
    </row>
    <row r="426" spans="2:65" s="12" customFormat="1" ht="13.5" x14ac:dyDescent="0.3">
      <c r="B426" s="216"/>
      <c r="C426" s="217"/>
      <c r="D426" s="197" t="s">
        <v>206</v>
      </c>
      <c r="E426" s="218" t="s">
        <v>20</v>
      </c>
      <c r="F426" s="219" t="s">
        <v>22</v>
      </c>
      <c r="G426" s="217"/>
      <c r="H426" s="220">
        <v>1</v>
      </c>
      <c r="I426" s="221"/>
      <c r="J426" s="217"/>
      <c r="K426" s="217"/>
      <c r="L426" s="222"/>
      <c r="M426" s="223"/>
      <c r="N426" s="224"/>
      <c r="O426" s="224"/>
      <c r="P426" s="224"/>
      <c r="Q426" s="224"/>
      <c r="R426" s="224"/>
      <c r="S426" s="224"/>
      <c r="T426" s="225"/>
      <c r="AT426" s="226" t="s">
        <v>206</v>
      </c>
      <c r="AU426" s="226" t="s">
        <v>81</v>
      </c>
      <c r="AV426" s="12" t="s">
        <v>81</v>
      </c>
      <c r="AW426" s="12" t="s">
        <v>37</v>
      </c>
      <c r="AX426" s="12" t="s">
        <v>22</v>
      </c>
      <c r="AY426" s="226" t="s">
        <v>117</v>
      </c>
    </row>
    <row r="427" spans="2:65" s="10" customFormat="1" ht="29.85" customHeight="1" x14ac:dyDescent="0.3">
      <c r="B427" s="166"/>
      <c r="C427" s="167"/>
      <c r="D427" s="180" t="s">
        <v>72</v>
      </c>
      <c r="E427" s="181" t="s">
        <v>524</v>
      </c>
      <c r="F427" s="181" t="s">
        <v>525</v>
      </c>
      <c r="G427" s="167"/>
      <c r="H427" s="167"/>
      <c r="I427" s="170"/>
      <c r="J427" s="182">
        <f>BK427</f>
        <v>0</v>
      </c>
      <c r="K427" s="167"/>
      <c r="L427" s="172"/>
      <c r="M427" s="173"/>
      <c r="N427" s="174"/>
      <c r="O427" s="174"/>
      <c r="P427" s="175">
        <f>SUM(P428:P445)</f>
        <v>0</v>
      </c>
      <c r="Q427" s="174"/>
      <c r="R427" s="175">
        <f>SUM(R428:R445)</f>
        <v>0</v>
      </c>
      <c r="S427" s="174"/>
      <c r="T427" s="176">
        <f>SUM(T428:T445)</f>
        <v>0</v>
      </c>
      <c r="AR427" s="177" t="s">
        <v>22</v>
      </c>
      <c r="AT427" s="178" t="s">
        <v>72</v>
      </c>
      <c r="AU427" s="178" t="s">
        <v>22</v>
      </c>
      <c r="AY427" s="177" t="s">
        <v>117</v>
      </c>
      <c r="BK427" s="179">
        <f>SUM(BK428:BK445)</f>
        <v>0</v>
      </c>
    </row>
    <row r="428" spans="2:65" s="1" customFormat="1" ht="22.5" customHeight="1" x14ac:dyDescent="0.3">
      <c r="B428" s="35"/>
      <c r="C428" s="183" t="s">
        <v>526</v>
      </c>
      <c r="D428" s="183" t="s">
        <v>119</v>
      </c>
      <c r="E428" s="184" t="s">
        <v>527</v>
      </c>
      <c r="F428" s="185" t="s">
        <v>528</v>
      </c>
      <c r="G428" s="186" t="s">
        <v>404</v>
      </c>
      <c r="H428" s="187">
        <v>3688.66</v>
      </c>
      <c r="I428" s="188"/>
      <c r="J428" s="189">
        <f>ROUND(I428*H428,2)</f>
        <v>0</v>
      </c>
      <c r="K428" s="185" t="s">
        <v>20</v>
      </c>
      <c r="L428" s="55"/>
      <c r="M428" s="190" t="s">
        <v>20</v>
      </c>
      <c r="N428" s="191" t="s">
        <v>44</v>
      </c>
      <c r="O428" s="36"/>
      <c r="P428" s="192">
        <f>O428*H428</f>
        <v>0</v>
      </c>
      <c r="Q428" s="192">
        <v>0</v>
      </c>
      <c r="R428" s="192">
        <f>Q428*H428</f>
        <v>0</v>
      </c>
      <c r="S428" s="192">
        <v>0</v>
      </c>
      <c r="T428" s="193">
        <f>S428*H428</f>
        <v>0</v>
      </c>
      <c r="AR428" s="18" t="s">
        <v>116</v>
      </c>
      <c r="AT428" s="18" t="s">
        <v>119</v>
      </c>
      <c r="AU428" s="18" t="s">
        <v>81</v>
      </c>
      <c r="AY428" s="18" t="s">
        <v>117</v>
      </c>
      <c r="BE428" s="194">
        <f>IF(N428="základní",J428,0)</f>
        <v>0</v>
      </c>
      <c r="BF428" s="194">
        <f>IF(N428="snížená",J428,0)</f>
        <v>0</v>
      </c>
      <c r="BG428" s="194">
        <f>IF(N428="zákl. přenesená",J428,0)</f>
        <v>0</v>
      </c>
      <c r="BH428" s="194">
        <f>IF(N428="sníž. přenesená",J428,0)</f>
        <v>0</v>
      </c>
      <c r="BI428" s="194">
        <f>IF(N428="nulová",J428,0)</f>
        <v>0</v>
      </c>
      <c r="BJ428" s="18" t="s">
        <v>22</v>
      </c>
      <c r="BK428" s="194">
        <f>ROUND(I428*H428,2)</f>
        <v>0</v>
      </c>
      <c r="BL428" s="18" t="s">
        <v>116</v>
      </c>
      <c r="BM428" s="18" t="s">
        <v>529</v>
      </c>
    </row>
    <row r="429" spans="2:65" s="1" customFormat="1" ht="13.5" x14ac:dyDescent="0.3">
      <c r="B429" s="35"/>
      <c r="C429" s="57"/>
      <c r="D429" s="197" t="s">
        <v>124</v>
      </c>
      <c r="E429" s="57"/>
      <c r="F429" s="198" t="s">
        <v>530</v>
      </c>
      <c r="G429" s="57"/>
      <c r="H429" s="57"/>
      <c r="I429" s="153"/>
      <c r="J429" s="57"/>
      <c r="K429" s="57"/>
      <c r="L429" s="55"/>
      <c r="M429" s="72"/>
      <c r="N429" s="36"/>
      <c r="O429" s="36"/>
      <c r="P429" s="36"/>
      <c r="Q429" s="36"/>
      <c r="R429" s="36"/>
      <c r="S429" s="36"/>
      <c r="T429" s="73"/>
      <c r="AT429" s="18" t="s">
        <v>124</v>
      </c>
      <c r="AU429" s="18" t="s">
        <v>81</v>
      </c>
    </row>
    <row r="430" spans="2:65" s="11" customFormat="1" ht="13.5" x14ac:dyDescent="0.3">
      <c r="B430" s="205"/>
      <c r="C430" s="206"/>
      <c r="D430" s="197" t="s">
        <v>206</v>
      </c>
      <c r="E430" s="207" t="s">
        <v>20</v>
      </c>
      <c r="F430" s="208" t="s">
        <v>531</v>
      </c>
      <c r="G430" s="206"/>
      <c r="H430" s="209" t="s">
        <v>20</v>
      </c>
      <c r="I430" s="210"/>
      <c r="J430" s="206"/>
      <c r="K430" s="206"/>
      <c r="L430" s="211"/>
      <c r="M430" s="212"/>
      <c r="N430" s="213"/>
      <c r="O430" s="213"/>
      <c r="P430" s="213"/>
      <c r="Q430" s="213"/>
      <c r="R430" s="213"/>
      <c r="S430" s="213"/>
      <c r="T430" s="214"/>
      <c r="AT430" s="215" t="s">
        <v>206</v>
      </c>
      <c r="AU430" s="215" t="s">
        <v>81</v>
      </c>
      <c r="AV430" s="11" t="s">
        <v>22</v>
      </c>
      <c r="AW430" s="11" t="s">
        <v>37</v>
      </c>
      <c r="AX430" s="11" t="s">
        <v>73</v>
      </c>
      <c r="AY430" s="215" t="s">
        <v>117</v>
      </c>
    </row>
    <row r="431" spans="2:65" s="11" customFormat="1" ht="13.5" x14ac:dyDescent="0.3">
      <c r="B431" s="205"/>
      <c r="C431" s="206"/>
      <c r="D431" s="197" t="s">
        <v>206</v>
      </c>
      <c r="E431" s="207" t="s">
        <v>20</v>
      </c>
      <c r="F431" s="208" t="s">
        <v>267</v>
      </c>
      <c r="G431" s="206"/>
      <c r="H431" s="209" t="s">
        <v>20</v>
      </c>
      <c r="I431" s="210"/>
      <c r="J431" s="206"/>
      <c r="K431" s="206"/>
      <c r="L431" s="211"/>
      <c r="M431" s="212"/>
      <c r="N431" s="213"/>
      <c r="O431" s="213"/>
      <c r="P431" s="213"/>
      <c r="Q431" s="213"/>
      <c r="R431" s="213"/>
      <c r="S431" s="213"/>
      <c r="T431" s="214"/>
      <c r="AT431" s="215" t="s">
        <v>206</v>
      </c>
      <c r="AU431" s="215" t="s">
        <v>81</v>
      </c>
      <c r="AV431" s="11" t="s">
        <v>22</v>
      </c>
      <c r="AW431" s="11" t="s">
        <v>37</v>
      </c>
      <c r="AX431" s="11" t="s">
        <v>73</v>
      </c>
      <c r="AY431" s="215" t="s">
        <v>117</v>
      </c>
    </row>
    <row r="432" spans="2:65" s="11" customFormat="1" ht="13.5" x14ac:dyDescent="0.3">
      <c r="B432" s="205"/>
      <c r="C432" s="206"/>
      <c r="D432" s="197" t="s">
        <v>206</v>
      </c>
      <c r="E432" s="207" t="s">
        <v>20</v>
      </c>
      <c r="F432" s="208" t="s">
        <v>227</v>
      </c>
      <c r="G432" s="206"/>
      <c r="H432" s="209" t="s">
        <v>20</v>
      </c>
      <c r="I432" s="210"/>
      <c r="J432" s="206"/>
      <c r="K432" s="206"/>
      <c r="L432" s="211"/>
      <c r="M432" s="212"/>
      <c r="N432" s="213"/>
      <c r="O432" s="213"/>
      <c r="P432" s="213"/>
      <c r="Q432" s="213"/>
      <c r="R432" s="213"/>
      <c r="S432" s="213"/>
      <c r="T432" s="214"/>
      <c r="AT432" s="215" t="s">
        <v>206</v>
      </c>
      <c r="AU432" s="215" t="s">
        <v>81</v>
      </c>
      <c r="AV432" s="11" t="s">
        <v>22</v>
      </c>
      <c r="AW432" s="11" t="s">
        <v>37</v>
      </c>
      <c r="AX432" s="11" t="s">
        <v>73</v>
      </c>
      <c r="AY432" s="215" t="s">
        <v>117</v>
      </c>
    </row>
    <row r="433" spans="2:51" s="11" customFormat="1" ht="13.5" x14ac:dyDescent="0.3">
      <c r="B433" s="205"/>
      <c r="C433" s="206"/>
      <c r="D433" s="197" t="s">
        <v>206</v>
      </c>
      <c r="E433" s="207" t="s">
        <v>20</v>
      </c>
      <c r="F433" s="208" t="s">
        <v>228</v>
      </c>
      <c r="G433" s="206"/>
      <c r="H433" s="209" t="s">
        <v>20</v>
      </c>
      <c r="I433" s="210"/>
      <c r="J433" s="206"/>
      <c r="K433" s="206"/>
      <c r="L433" s="211"/>
      <c r="M433" s="212"/>
      <c r="N433" s="213"/>
      <c r="O433" s="213"/>
      <c r="P433" s="213"/>
      <c r="Q433" s="213"/>
      <c r="R433" s="213"/>
      <c r="S433" s="213"/>
      <c r="T433" s="214"/>
      <c r="AT433" s="215" t="s">
        <v>206</v>
      </c>
      <c r="AU433" s="215" t="s">
        <v>81</v>
      </c>
      <c r="AV433" s="11" t="s">
        <v>22</v>
      </c>
      <c r="AW433" s="11" t="s">
        <v>37</v>
      </c>
      <c r="AX433" s="11" t="s">
        <v>73</v>
      </c>
      <c r="AY433" s="215" t="s">
        <v>117</v>
      </c>
    </row>
    <row r="434" spans="2:51" s="12" customFormat="1" ht="13.5" x14ac:dyDescent="0.3">
      <c r="B434" s="216"/>
      <c r="C434" s="217"/>
      <c r="D434" s="197" t="s">
        <v>206</v>
      </c>
      <c r="E434" s="218" t="s">
        <v>20</v>
      </c>
      <c r="F434" s="219" t="s">
        <v>229</v>
      </c>
      <c r="G434" s="217"/>
      <c r="H434" s="220">
        <v>82</v>
      </c>
      <c r="I434" s="221"/>
      <c r="J434" s="217"/>
      <c r="K434" s="217"/>
      <c r="L434" s="222"/>
      <c r="M434" s="223"/>
      <c r="N434" s="224"/>
      <c r="O434" s="224"/>
      <c r="P434" s="224"/>
      <c r="Q434" s="224"/>
      <c r="R434" s="224"/>
      <c r="S434" s="224"/>
      <c r="T434" s="225"/>
      <c r="AT434" s="226" t="s">
        <v>206</v>
      </c>
      <c r="AU434" s="226" t="s">
        <v>81</v>
      </c>
      <c r="AV434" s="12" t="s">
        <v>81</v>
      </c>
      <c r="AW434" s="12" t="s">
        <v>37</v>
      </c>
      <c r="AX434" s="12" t="s">
        <v>73</v>
      </c>
      <c r="AY434" s="226" t="s">
        <v>117</v>
      </c>
    </row>
    <row r="435" spans="2:51" s="11" customFormat="1" ht="13.5" x14ac:dyDescent="0.3">
      <c r="B435" s="205"/>
      <c r="C435" s="206"/>
      <c r="D435" s="197" t="s">
        <v>206</v>
      </c>
      <c r="E435" s="207" t="s">
        <v>20</v>
      </c>
      <c r="F435" s="208" t="s">
        <v>236</v>
      </c>
      <c r="G435" s="206"/>
      <c r="H435" s="209" t="s">
        <v>20</v>
      </c>
      <c r="I435" s="210"/>
      <c r="J435" s="206"/>
      <c r="K435" s="206"/>
      <c r="L435" s="211"/>
      <c r="M435" s="212"/>
      <c r="N435" s="213"/>
      <c r="O435" s="213"/>
      <c r="P435" s="213"/>
      <c r="Q435" s="213"/>
      <c r="R435" s="213"/>
      <c r="S435" s="213"/>
      <c r="T435" s="214"/>
      <c r="AT435" s="215" t="s">
        <v>206</v>
      </c>
      <c r="AU435" s="215" t="s">
        <v>81</v>
      </c>
      <c r="AV435" s="11" t="s">
        <v>22</v>
      </c>
      <c r="AW435" s="11" t="s">
        <v>37</v>
      </c>
      <c r="AX435" s="11" t="s">
        <v>73</v>
      </c>
      <c r="AY435" s="215" t="s">
        <v>117</v>
      </c>
    </row>
    <row r="436" spans="2:51" s="12" customFormat="1" ht="13.5" x14ac:dyDescent="0.3">
      <c r="B436" s="216"/>
      <c r="C436" s="217"/>
      <c r="D436" s="197" t="s">
        <v>206</v>
      </c>
      <c r="E436" s="218" t="s">
        <v>20</v>
      </c>
      <c r="F436" s="219" t="s">
        <v>237</v>
      </c>
      <c r="G436" s="217"/>
      <c r="H436" s="220">
        <v>492</v>
      </c>
      <c r="I436" s="221"/>
      <c r="J436" s="217"/>
      <c r="K436" s="217"/>
      <c r="L436" s="222"/>
      <c r="M436" s="223"/>
      <c r="N436" s="224"/>
      <c r="O436" s="224"/>
      <c r="P436" s="224"/>
      <c r="Q436" s="224"/>
      <c r="R436" s="224"/>
      <c r="S436" s="224"/>
      <c r="T436" s="225"/>
      <c r="AT436" s="226" t="s">
        <v>206</v>
      </c>
      <c r="AU436" s="226" t="s">
        <v>81</v>
      </c>
      <c r="AV436" s="12" t="s">
        <v>81</v>
      </c>
      <c r="AW436" s="12" t="s">
        <v>37</v>
      </c>
      <c r="AX436" s="12" t="s">
        <v>73</v>
      </c>
      <c r="AY436" s="226" t="s">
        <v>117</v>
      </c>
    </row>
    <row r="437" spans="2:51" s="11" customFormat="1" ht="13.5" x14ac:dyDescent="0.3">
      <c r="B437" s="205"/>
      <c r="C437" s="206"/>
      <c r="D437" s="197" t="s">
        <v>206</v>
      </c>
      <c r="E437" s="207" t="s">
        <v>20</v>
      </c>
      <c r="F437" s="208" t="s">
        <v>243</v>
      </c>
      <c r="G437" s="206"/>
      <c r="H437" s="209" t="s">
        <v>20</v>
      </c>
      <c r="I437" s="210"/>
      <c r="J437" s="206"/>
      <c r="K437" s="206"/>
      <c r="L437" s="211"/>
      <c r="M437" s="212"/>
      <c r="N437" s="213"/>
      <c r="O437" s="213"/>
      <c r="P437" s="213"/>
      <c r="Q437" s="213"/>
      <c r="R437" s="213"/>
      <c r="S437" s="213"/>
      <c r="T437" s="214"/>
      <c r="AT437" s="215" t="s">
        <v>206</v>
      </c>
      <c r="AU437" s="215" t="s">
        <v>81</v>
      </c>
      <c r="AV437" s="11" t="s">
        <v>22</v>
      </c>
      <c r="AW437" s="11" t="s">
        <v>37</v>
      </c>
      <c r="AX437" s="11" t="s">
        <v>73</v>
      </c>
      <c r="AY437" s="215" t="s">
        <v>117</v>
      </c>
    </row>
    <row r="438" spans="2:51" s="12" customFormat="1" ht="13.5" x14ac:dyDescent="0.3">
      <c r="B438" s="216"/>
      <c r="C438" s="217"/>
      <c r="D438" s="197" t="s">
        <v>206</v>
      </c>
      <c r="E438" s="218" t="s">
        <v>20</v>
      </c>
      <c r="F438" s="219" t="s">
        <v>244</v>
      </c>
      <c r="G438" s="217"/>
      <c r="H438" s="220">
        <v>400</v>
      </c>
      <c r="I438" s="221"/>
      <c r="J438" s="217"/>
      <c r="K438" s="217"/>
      <c r="L438" s="222"/>
      <c r="M438" s="223"/>
      <c r="N438" s="224"/>
      <c r="O438" s="224"/>
      <c r="P438" s="224"/>
      <c r="Q438" s="224"/>
      <c r="R438" s="224"/>
      <c r="S438" s="224"/>
      <c r="T438" s="225"/>
      <c r="AT438" s="226" t="s">
        <v>206</v>
      </c>
      <c r="AU438" s="226" t="s">
        <v>81</v>
      </c>
      <c r="AV438" s="12" t="s">
        <v>81</v>
      </c>
      <c r="AW438" s="12" t="s">
        <v>37</v>
      </c>
      <c r="AX438" s="12" t="s">
        <v>73</v>
      </c>
      <c r="AY438" s="226" t="s">
        <v>117</v>
      </c>
    </row>
    <row r="439" spans="2:51" s="11" customFormat="1" ht="13.5" x14ac:dyDescent="0.3">
      <c r="B439" s="205"/>
      <c r="C439" s="206"/>
      <c r="D439" s="197" t="s">
        <v>206</v>
      </c>
      <c r="E439" s="207" t="s">
        <v>20</v>
      </c>
      <c r="F439" s="208" t="s">
        <v>268</v>
      </c>
      <c r="G439" s="206"/>
      <c r="H439" s="209" t="s">
        <v>20</v>
      </c>
      <c r="I439" s="210"/>
      <c r="J439" s="206"/>
      <c r="K439" s="206"/>
      <c r="L439" s="211"/>
      <c r="M439" s="212"/>
      <c r="N439" s="213"/>
      <c r="O439" s="213"/>
      <c r="P439" s="213"/>
      <c r="Q439" s="213"/>
      <c r="R439" s="213"/>
      <c r="S439" s="213"/>
      <c r="T439" s="214"/>
      <c r="AT439" s="215" t="s">
        <v>206</v>
      </c>
      <c r="AU439" s="215" t="s">
        <v>81</v>
      </c>
      <c r="AV439" s="11" t="s">
        <v>22</v>
      </c>
      <c r="AW439" s="11" t="s">
        <v>37</v>
      </c>
      <c r="AX439" s="11" t="s">
        <v>73</v>
      </c>
      <c r="AY439" s="215" t="s">
        <v>117</v>
      </c>
    </row>
    <row r="440" spans="2:51" s="12" customFormat="1" ht="13.5" x14ac:dyDescent="0.3">
      <c r="B440" s="216"/>
      <c r="C440" s="217"/>
      <c r="D440" s="197" t="s">
        <v>206</v>
      </c>
      <c r="E440" s="218" t="s">
        <v>20</v>
      </c>
      <c r="F440" s="219" t="s">
        <v>246</v>
      </c>
      <c r="G440" s="217"/>
      <c r="H440" s="220">
        <v>240.6</v>
      </c>
      <c r="I440" s="221"/>
      <c r="J440" s="217"/>
      <c r="K440" s="217"/>
      <c r="L440" s="222"/>
      <c r="M440" s="223"/>
      <c r="N440" s="224"/>
      <c r="O440" s="224"/>
      <c r="P440" s="224"/>
      <c r="Q440" s="224"/>
      <c r="R440" s="224"/>
      <c r="S440" s="224"/>
      <c r="T440" s="225"/>
      <c r="AT440" s="226" t="s">
        <v>206</v>
      </c>
      <c r="AU440" s="226" t="s">
        <v>81</v>
      </c>
      <c r="AV440" s="12" t="s">
        <v>81</v>
      </c>
      <c r="AW440" s="12" t="s">
        <v>37</v>
      </c>
      <c r="AX440" s="12" t="s">
        <v>73</v>
      </c>
      <c r="AY440" s="226" t="s">
        <v>117</v>
      </c>
    </row>
    <row r="441" spans="2:51" s="11" customFormat="1" ht="27" x14ac:dyDescent="0.3">
      <c r="B441" s="205"/>
      <c r="C441" s="206"/>
      <c r="D441" s="197" t="s">
        <v>206</v>
      </c>
      <c r="E441" s="207" t="s">
        <v>20</v>
      </c>
      <c r="F441" s="208" t="s">
        <v>247</v>
      </c>
      <c r="G441" s="206"/>
      <c r="H441" s="209" t="s">
        <v>20</v>
      </c>
      <c r="I441" s="210"/>
      <c r="J441" s="206"/>
      <c r="K441" s="206"/>
      <c r="L441" s="211"/>
      <c r="M441" s="212"/>
      <c r="N441" s="213"/>
      <c r="O441" s="213"/>
      <c r="P441" s="213"/>
      <c r="Q441" s="213"/>
      <c r="R441" s="213"/>
      <c r="S441" s="213"/>
      <c r="T441" s="214"/>
      <c r="AT441" s="215" t="s">
        <v>206</v>
      </c>
      <c r="AU441" s="215" t="s">
        <v>81</v>
      </c>
      <c r="AV441" s="11" t="s">
        <v>22</v>
      </c>
      <c r="AW441" s="11" t="s">
        <v>37</v>
      </c>
      <c r="AX441" s="11" t="s">
        <v>73</v>
      </c>
      <c r="AY441" s="215" t="s">
        <v>117</v>
      </c>
    </row>
    <row r="442" spans="2:51" s="12" customFormat="1" ht="13.5" x14ac:dyDescent="0.3">
      <c r="B442" s="216"/>
      <c r="C442" s="217"/>
      <c r="D442" s="197" t="s">
        <v>206</v>
      </c>
      <c r="E442" s="218" t="s">
        <v>20</v>
      </c>
      <c r="F442" s="219" t="s">
        <v>248</v>
      </c>
      <c r="G442" s="217"/>
      <c r="H442" s="220">
        <v>955.2</v>
      </c>
      <c r="I442" s="221"/>
      <c r="J442" s="217"/>
      <c r="K442" s="217"/>
      <c r="L442" s="222"/>
      <c r="M442" s="223"/>
      <c r="N442" s="224"/>
      <c r="O442" s="224"/>
      <c r="P442" s="224"/>
      <c r="Q442" s="224"/>
      <c r="R442" s="224"/>
      <c r="S442" s="224"/>
      <c r="T442" s="225"/>
      <c r="AT442" s="226" t="s">
        <v>206</v>
      </c>
      <c r="AU442" s="226" t="s">
        <v>81</v>
      </c>
      <c r="AV442" s="12" t="s">
        <v>81</v>
      </c>
      <c r="AW442" s="12" t="s">
        <v>37</v>
      </c>
      <c r="AX442" s="12" t="s">
        <v>73</v>
      </c>
      <c r="AY442" s="226" t="s">
        <v>117</v>
      </c>
    </row>
    <row r="443" spans="2:51" s="11" customFormat="1" ht="13.5" x14ac:dyDescent="0.3">
      <c r="B443" s="205"/>
      <c r="C443" s="206"/>
      <c r="D443" s="197" t="s">
        <v>206</v>
      </c>
      <c r="E443" s="207" t="s">
        <v>20</v>
      </c>
      <c r="F443" s="208" t="s">
        <v>289</v>
      </c>
      <c r="G443" s="206"/>
      <c r="H443" s="209" t="s">
        <v>20</v>
      </c>
      <c r="I443" s="210"/>
      <c r="J443" s="206"/>
      <c r="K443" s="206"/>
      <c r="L443" s="211"/>
      <c r="M443" s="212"/>
      <c r="N443" s="213"/>
      <c r="O443" s="213"/>
      <c r="P443" s="213"/>
      <c r="Q443" s="213"/>
      <c r="R443" s="213"/>
      <c r="S443" s="213"/>
      <c r="T443" s="214"/>
      <c r="AT443" s="215" t="s">
        <v>206</v>
      </c>
      <c r="AU443" s="215" t="s">
        <v>81</v>
      </c>
      <c r="AV443" s="11" t="s">
        <v>22</v>
      </c>
      <c r="AW443" s="11" t="s">
        <v>37</v>
      </c>
      <c r="AX443" s="11" t="s">
        <v>73</v>
      </c>
      <c r="AY443" s="215" t="s">
        <v>117</v>
      </c>
    </row>
    <row r="444" spans="2:51" s="13" customFormat="1" ht="13.5" x14ac:dyDescent="0.3">
      <c r="B444" s="230"/>
      <c r="C444" s="231"/>
      <c r="D444" s="197" t="s">
        <v>206</v>
      </c>
      <c r="E444" s="265" t="s">
        <v>20</v>
      </c>
      <c r="F444" s="266" t="s">
        <v>220</v>
      </c>
      <c r="G444" s="231"/>
      <c r="H444" s="267">
        <v>2169.8000000000002</v>
      </c>
      <c r="I444" s="235"/>
      <c r="J444" s="231"/>
      <c r="K444" s="231"/>
      <c r="L444" s="236"/>
      <c r="M444" s="237"/>
      <c r="N444" s="238"/>
      <c r="O444" s="238"/>
      <c r="P444" s="238"/>
      <c r="Q444" s="238"/>
      <c r="R444" s="238"/>
      <c r="S444" s="238"/>
      <c r="T444" s="239"/>
      <c r="AT444" s="240" t="s">
        <v>206</v>
      </c>
      <c r="AU444" s="240" t="s">
        <v>81</v>
      </c>
      <c r="AV444" s="13" t="s">
        <v>116</v>
      </c>
      <c r="AW444" s="13" t="s">
        <v>37</v>
      </c>
      <c r="AX444" s="13" t="s">
        <v>22</v>
      </c>
      <c r="AY444" s="240" t="s">
        <v>117</v>
      </c>
    </row>
    <row r="445" spans="2:51" s="12" customFormat="1" ht="13.5" x14ac:dyDescent="0.3">
      <c r="B445" s="216"/>
      <c r="C445" s="217"/>
      <c r="D445" s="197" t="s">
        <v>206</v>
      </c>
      <c r="E445" s="217"/>
      <c r="F445" s="219" t="s">
        <v>532</v>
      </c>
      <c r="G445" s="217"/>
      <c r="H445" s="220">
        <v>3688.66</v>
      </c>
      <c r="I445" s="221"/>
      <c r="J445" s="217"/>
      <c r="K445" s="217"/>
      <c r="L445" s="222"/>
      <c r="M445" s="268"/>
      <c r="N445" s="269"/>
      <c r="O445" s="269"/>
      <c r="P445" s="269"/>
      <c r="Q445" s="269"/>
      <c r="R445" s="269"/>
      <c r="S445" s="269"/>
      <c r="T445" s="270"/>
      <c r="AT445" s="226" t="s">
        <v>206</v>
      </c>
      <c r="AU445" s="226" t="s">
        <v>81</v>
      </c>
      <c r="AV445" s="12" t="s">
        <v>81</v>
      </c>
      <c r="AW445" s="12" t="s">
        <v>4</v>
      </c>
      <c r="AX445" s="12" t="s">
        <v>22</v>
      </c>
      <c r="AY445" s="226" t="s">
        <v>117</v>
      </c>
    </row>
    <row r="446" spans="2:51" s="1" customFormat="1" ht="6.95" customHeight="1" x14ac:dyDescent="0.3">
      <c r="B446" s="50"/>
      <c r="C446" s="51"/>
      <c r="D446" s="51"/>
      <c r="E446" s="51"/>
      <c r="F446" s="51"/>
      <c r="G446" s="51"/>
      <c r="H446" s="51"/>
      <c r="I446" s="129"/>
      <c r="J446" s="51"/>
      <c r="K446" s="51"/>
      <c r="L446" s="55"/>
    </row>
  </sheetData>
  <sheetProtection password="CC35" sheet="1" objects="1" scenarios="1" formatColumns="0" formatRows="0" sort="0" autoFilter="0"/>
  <autoFilter ref="C82:K82"/>
  <mergeCells count="9">
    <mergeCell ref="E73:H73"/>
    <mergeCell ref="E75:H75"/>
    <mergeCell ref="G1:H1"/>
    <mergeCell ref="L2:V2"/>
    <mergeCell ref="E7:H7"/>
    <mergeCell ref="E9:H9"/>
    <mergeCell ref="E24:H24"/>
    <mergeCell ref="E45:H45"/>
    <mergeCell ref="E47:H47"/>
  </mergeCells>
  <hyperlinks>
    <hyperlink ref="F1:G1" location="C2" tooltip="Krycí list soupisu" display="1) Krycí list soupisu"/>
    <hyperlink ref="G1:H1" location="C54" tooltip="Rekapitulace" display="2) Rekapitulace"/>
    <hyperlink ref="J1" location="C82" tooltip="Soupis prací" display="3) Soupis prací"/>
    <hyperlink ref="L1:V1" location="'Rekapitulace stavby'!C2" tooltip="Rekapitulace stavby" display="Rekapitulace stavby"/>
  </hyperlinks>
  <pageMargins left="0.58333330000000005" right="0.58333330000000005" top="0.58333330000000005" bottom="0.58333330000000005" header="0" footer="0"/>
  <pageSetup paperSize="9" fitToHeight="100" orientation="landscape" blackAndWhite="1" r:id="rId1"/>
  <headerFooter>
    <oddFooter>&amp;CStrana &amp;P z &amp;N</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139"/>
  <sheetViews>
    <sheetView showGridLines="0" workbookViewId="0">
      <pane ySplit="1" topLeftCell="A2" activePane="bottomLeft" state="frozen"/>
      <selection pane="bottomLeft"/>
    </sheetView>
  </sheetViews>
  <sheetFormatPr defaultRowHeight="15" x14ac:dyDescent="0.3"/>
  <cols>
    <col min="1" max="1" width="8.33203125" customWidth="1"/>
    <col min="2" max="2" width="1.6640625" customWidth="1"/>
    <col min="3" max="3" width="4.1640625" customWidth="1"/>
    <col min="4" max="4" width="4.33203125" customWidth="1"/>
    <col min="5" max="5" width="17.1640625" customWidth="1"/>
    <col min="6" max="6" width="75" customWidth="1"/>
    <col min="7" max="7" width="8.6640625" customWidth="1"/>
    <col min="8" max="8" width="11.1640625" customWidth="1"/>
    <col min="9" max="9" width="12.6640625" style="105" customWidth="1"/>
    <col min="10" max="10" width="23.5" customWidth="1"/>
    <col min="11" max="11" width="15.5" customWidth="1"/>
    <col min="19" max="19" width="8.1640625" customWidth="1"/>
    <col min="20" max="20" width="29.6640625" customWidth="1"/>
    <col min="21" max="21" width="16.33203125"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1" spans="1:70" ht="21.75" customHeight="1" x14ac:dyDescent="0.3">
      <c r="A1" s="16"/>
      <c r="B1" s="317"/>
      <c r="C1" s="317"/>
      <c r="D1" s="316" t="s">
        <v>1</v>
      </c>
      <c r="E1" s="317"/>
      <c r="F1" s="318" t="s">
        <v>582</v>
      </c>
      <c r="G1" s="323" t="s">
        <v>583</v>
      </c>
      <c r="H1" s="323"/>
      <c r="I1" s="324"/>
      <c r="J1" s="318" t="s">
        <v>584</v>
      </c>
      <c r="K1" s="316" t="s">
        <v>88</v>
      </c>
      <c r="L1" s="318" t="s">
        <v>585</v>
      </c>
      <c r="M1" s="318"/>
      <c r="N1" s="318"/>
      <c r="O1" s="318"/>
      <c r="P1" s="318"/>
      <c r="Q1" s="318"/>
      <c r="R1" s="318"/>
      <c r="S1" s="318"/>
      <c r="T1" s="318"/>
      <c r="U1" s="314"/>
      <c r="V1" s="314"/>
      <c r="W1" s="16"/>
      <c r="X1" s="16"/>
      <c r="Y1" s="16"/>
      <c r="Z1" s="16"/>
      <c r="AA1" s="16"/>
      <c r="AB1" s="16"/>
      <c r="AC1" s="16"/>
      <c r="AD1" s="16"/>
      <c r="AE1" s="16"/>
      <c r="AF1" s="16"/>
      <c r="AG1" s="16"/>
      <c r="AH1" s="16"/>
      <c r="AI1" s="16"/>
      <c r="AJ1" s="16"/>
      <c r="AK1" s="16"/>
      <c r="AL1" s="16"/>
      <c r="AM1" s="16"/>
      <c r="AN1" s="16"/>
      <c r="AO1" s="16"/>
      <c r="AP1" s="16"/>
      <c r="AQ1" s="16"/>
      <c r="AR1" s="16"/>
      <c r="AS1" s="16"/>
      <c r="AT1" s="16"/>
      <c r="AU1" s="16"/>
      <c r="AV1" s="16"/>
      <c r="AW1" s="16"/>
      <c r="AX1" s="16"/>
      <c r="AY1" s="16"/>
      <c r="AZ1" s="16"/>
      <c r="BA1" s="16"/>
      <c r="BB1" s="16"/>
      <c r="BC1" s="16"/>
      <c r="BD1" s="16"/>
      <c r="BE1" s="16"/>
      <c r="BF1" s="16"/>
      <c r="BG1" s="16"/>
      <c r="BH1" s="16"/>
      <c r="BI1" s="16"/>
      <c r="BJ1" s="16"/>
      <c r="BK1" s="16"/>
      <c r="BL1" s="16"/>
      <c r="BM1" s="16"/>
      <c r="BN1" s="16"/>
      <c r="BO1" s="16"/>
      <c r="BP1" s="16"/>
      <c r="BQ1" s="16"/>
      <c r="BR1" s="16"/>
    </row>
    <row r="2" spans="1:70" ht="36.950000000000003" customHeight="1" x14ac:dyDescent="0.3">
      <c r="L2" s="272"/>
      <c r="M2" s="272"/>
      <c r="N2" s="272"/>
      <c r="O2" s="272"/>
      <c r="P2" s="272"/>
      <c r="Q2" s="272"/>
      <c r="R2" s="272"/>
      <c r="S2" s="272"/>
      <c r="T2" s="272"/>
      <c r="U2" s="272"/>
      <c r="V2" s="272"/>
      <c r="AT2" s="18" t="s">
        <v>87</v>
      </c>
    </row>
    <row r="3" spans="1:70" ht="6.95" customHeight="1" x14ac:dyDescent="0.3">
      <c r="B3" s="19"/>
      <c r="C3" s="20"/>
      <c r="D3" s="20"/>
      <c r="E3" s="20"/>
      <c r="F3" s="20"/>
      <c r="G3" s="20"/>
      <c r="H3" s="20"/>
      <c r="I3" s="106"/>
      <c r="J3" s="20"/>
      <c r="K3" s="21"/>
      <c r="AT3" s="18" t="s">
        <v>81</v>
      </c>
    </row>
    <row r="4" spans="1:70" ht="36.950000000000003" customHeight="1" x14ac:dyDescent="0.3">
      <c r="B4" s="22"/>
      <c r="C4" s="23"/>
      <c r="D4" s="24" t="s">
        <v>89</v>
      </c>
      <c r="E4" s="23"/>
      <c r="F4" s="23"/>
      <c r="G4" s="23"/>
      <c r="H4" s="23"/>
      <c r="I4" s="107"/>
      <c r="J4" s="23"/>
      <c r="K4" s="25"/>
      <c r="M4" s="26" t="s">
        <v>10</v>
      </c>
      <c r="AT4" s="18" t="s">
        <v>4</v>
      </c>
    </row>
    <row r="5" spans="1:70" ht="6.95" customHeight="1" x14ac:dyDescent="0.3">
      <c r="B5" s="22"/>
      <c r="C5" s="23"/>
      <c r="D5" s="23"/>
      <c r="E5" s="23"/>
      <c r="F5" s="23"/>
      <c r="G5" s="23"/>
      <c r="H5" s="23"/>
      <c r="I5" s="107"/>
      <c r="J5" s="23"/>
      <c r="K5" s="25"/>
    </row>
    <row r="6" spans="1:70" x14ac:dyDescent="0.3">
      <c r="B6" s="22"/>
      <c r="C6" s="23"/>
      <c r="D6" s="31" t="s">
        <v>16</v>
      </c>
      <c r="E6" s="23"/>
      <c r="F6" s="23"/>
      <c r="G6" s="23"/>
      <c r="H6" s="23"/>
      <c r="I6" s="107"/>
      <c r="J6" s="23"/>
      <c r="K6" s="25"/>
    </row>
    <row r="7" spans="1:70" ht="22.5" customHeight="1" x14ac:dyDescent="0.3">
      <c r="B7" s="22"/>
      <c r="C7" s="23"/>
      <c r="D7" s="23"/>
      <c r="E7" s="310" t="str">
        <f>'Rekapitulace stavby'!K6</f>
        <v>Polní cesty C1 a C487 Dvory</v>
      </c>
      <c r="F7" s="276"/>
      <c r="G7" s="276"/>
      <c r="H7" s="276"/>
      <c r="I7" s="107"/>
      <c r="J7" s="23"/>
      <c r="K7" s="25"/>
    </row>
    <row r="8" spans="1:70" s="1" customFormat="1" x14ac:dyDescent="0.3">
      <c r="B8" s="35"/>
      <c r="C8" s="36"/>
      <c r="D8" s="31" t="s">
        <v>90</v>
      </c>
      <c r="E8" s="36"/>
      <c r="F8" s="36"/>
      <c r="G8" s="36"/>
      <c r="H8" s="36"/>
      <c r="I8" s="108"/>
      <c r="J8" s="36"/>
      <c r="K8" s="39"/>
    </row>
    <row r="9" spans="1:70" s="1" customFormat="1" ht="36.950000000000003" customHeight="1" x14ac:dyDescent="0.3">
      <c r="B9" s="35"/>
      <c r="C9" s="36"/>
      <c r="D9" s="36"/>
      <c r="E9" s="311" t="s">
        <v>533</v>
      </c>
      <c r="F9" s="283"/>
      <c r="G9" s="283"/>
      <c r="H9" s="283"/>
      <c r="I9" s="108"/>
      <c r="J9" s="36"/>
      <c r="K9" s="39"/>
    </row>
    <row r="10" spans="1:70" s="1" customFormat="1" ht="13.5" x14ac:dyDescent="0.3">
      <c r="B10" s="35"/>
      <c r="C10" s="36"/>
      <c r="D10" s="36"/>
      <c r="E10" s="36"/>
      <c r="F10" s="36"/>
      <c r="G10" s="36"/>
      <c r="H10" s="36"/>
      <c r="I10" s="108"/>
      <c r="J10" s="36"/>
      <c r="K10" s="39"/>
    </row>
    <row r="11" spans="1:70" s="1" customFormat="1" ht="14.45" customHeight="1" x14ac:dyDescent="0.3">
      <c r="B11" s="35"/>
      <c r="C11" s="36"/>
      <c r="D11" s="31" t="s">
        <v>19</v>
      </c>
      <c r="E11" s="36"/>
      <c r="F11" s="29" t="s">
        <v>20</v>
      </c>
      <c r="G11" s="36"/>
      <c r="H11" s="36"/>
      <c r="I11" s="109" t="s">
        <v>21</v>
      </c>
      <c r="J11" s="29" t="s">
        <v>20</v>
      </c>
      <c r="K11" s="39"/>
    </row>
    <row r="12" spans="1:70" s="1" customFormat="1" ht="14.45" customHeight="1" x14ac:dyDescent="0.3">
      <c r="B12" s="35"/>
      <c r="C12" s="36"/>
      <c r="D12" s="31" t="s">
        <v>23</v>
      </c>
      <c r="E12" s="36"/>
      <c r="F12" s="29" t="s">
        <v>92</v>
      </c>
      <c r="G12" s="36"/>
      <c r="H12" s="36"/>
      <c r="I12" s="109" t="s">
        <v>25</v>
      </c>
      <c r="J12" s="110" t="str">
        <f>'Rekapitulace stavby'!AN8</f>
        <v>15. 11. 2016</v>
      </c>
      <c r="K12" s="39"/>
    </row>
    <row r="13" spans="1:70" s="1" customFormat="1" ht="10.9" customHeight="1" x14ac:dyDescent="0.3">
      <c r="B13" s="35"/>
      <c r="C13" s="36"/>
      <c r="D13" s="36"/>
      <c r="E13" s="36"/>
      <c r="F13" s="36"/>
      <c r="G13" s="36"/>
      <c r="H13" s="36"/>
      <c r="I13" s="108"/>
      <c r="J13" s="36"/>
      <c r="K13" s="39"/>
    </row>
    <row r="14" spans="1:70" s="1" customFormat="1" ht="14.45" customHeight="1" x14ac:dyDescent="0.3">
      <c r="B14" s="35"/>
      <c r="C14" s="36"/>
      <c r="D14" s="31" t="s">
        <v>29</v>
      </c>
      <c r="E14" s="36"/>
      <c r="F14" s="36"/>
      <c r="G14" s="36"/>
      <c r="H14" s="36"/>
      <c r="I14" s="109" t="s">
        <v>30</v>
      </c>
      <c r="J14" s="29" t="str">
        <f>IF('Rekapitulace stavby'!AN10="","",'Rekapitulace stavby'!AN10)</f>
        <v/>
      </c>
      <c r="K14" s="39"/>
    </row>
    <row r="15" spans="1:70" s="1" customFormat="1" ht="18" customHeight="1" x14ac:dyDescent="0.3">
      <c r="B15" s="35"/>
      <c r="C15" s="36"/>
      <c r="D15" s="36"/>
      <c r="E15" s="29" t="str">
        <f>IF('Rekapitulace stavby'!E11="","",'Rekapitulace stavby'!E11)</f>
        <v>Česká republika - Státní pozemkový úřad</v>
      </c>
      <c r="F15" s="36"/>
      <c r="G15" s="36"/>
      <c r="H15" s="36"/>
      <c r="I15" s="109" t="s">
        <v>32</v>
      </c>
      <c r="J15" s="29" t="str">
        <f>IF('Rekapitulace stavby'!AN11="","",'Rekapitulace stavby'!AN11)</f>
        <v/>
      </c>
      <c r="K15" s="39"/>
    </row>
    <row r="16" spans="1:70" s="1" customFormat="1" ht="6.95" customHeight="1" x14ac:dyDescent="0.3">
      <c r="B16" s="35"/>
      <c r="C16" s="36"/>
      <c r="D16" s="36"/>
      <c r="E16" s="36"/>
      <c r="F16" s="36"/>
      <c r="G16" s="36"/>
      <c r="H16" s="36"/>
      <c r="I16" s="108"/>
      <c r="J16" s="36"/>
      <c r="K16" s="39"/>
    </row>
    <row r="17" spans="2:11" s="1" customFormat="1" ht="14.45" customHeight="1" x14ac:dyDescent="0.3">
      <c r="B17" s="35"/>
      <c r="C17" s="36"/>
      <c r="D17" s="31" t="s">
        <v>33</v>
      </c>
      <c r="E17" s="36"/>
      <c r="F17" s="36"/>
      <c r="G17" s="36"/>
      <c r="H17" s="36"/>
      <c r="I17" s="109" t="s">
        <v>30</v>
      </c>
      <c r="J17" s="29" t="str">
        <f>IF('Rekapitulace stavby'!AN13="Vyplň údaj","",IF('Rekapitulace stavby'!AN13="","",'Rekapitulace stavby'!AN13))</f>
        <v/>
      </c>
      <c r="K17" s="39"/>
    </row>
    <row r="18" spans="2:11" s="1" customFormat="1" ht="18" customHeight="1" x14ac:dyDescent="0.3">
      <c r="B18" s="35"/>
      <c r="C18" s="36"/>
      <c r="D18" s="36"/>
      <c r="E18" s="29" t="str">
        <f>IF('Rekapitulace stavby'!E14="Vyplň údaj","",IF('Rekapitulace stavby'!E14="","",'Rekapitulace stavby'!E14))</f>
        <v/>
      </c>
      <c r="F18" s="36"/>
      <c r="G18" s="36"/>
      <c r="H18" s="36"/>
      <c r="I18" s="109" t="s">
        <v>32</v>
      </c>
      <c r="J18" s="29" t="str">
        <f>IF('Rekapitulace stavby'!AN14="Vyplň údaj","",IF('Rekapitulace stavby'!AN14="","",'Rekapitulace stavby'!AN14))</f>
        <v/>
      </c>
      <c r="K18" s="39"/>
    </row>
    <row r="19" spans="2:11" s="1" customFormat="1" ht="6.95" customHeight="1" x14ac:dyDescent="0.3">
      <c r="B19" s="35"/>
      <c r="C19" s="36"/>
      <c r="D19" s="36"/>
      <c r="E19" s="36"/>
      <c r="F19" s="36"/>
      <c r="G19" s="36"/>
      <c r="H19" s="36"/>
      <c r="I19" s="108"/>
      <c r="J19" s="36"/>
      <c r="K19" s="39"/>
    </row>
    <row r="20" spans="2:11" s="1" customFormat="1" ht="14.45" customHeight="1" x14ac:dyDescent="0.3">
      <c r="B20" s="35"/>
      <c r="C20" s="36"/>
      <c r="D20" s="31" t="s">
        <v>35</v>
      </c>
      <c r="E20" s="36"/>
      <c r="F20" s="36"/>
      <c r="G20" s="36"/>
      <c r="H20" s="36"/>
      <c r="I20" s="109" t="s">
        <v>30</v>
      </c>
      <c r="J20" s="29" t="str">
        <f>IF('Rekapitulace stavby'!AN16="","",'Rekapitulace stavby'!AN16)</f>
        <v/>
      </c>
      <c r="K20" s="39"/>
    </row>
    <row r="21" spans="2:11" s="1" customFormat="1" ht="18" customHeight="1" x14ac:dyDescent="0.3">
      <c r="B21" s="35"/>
      <c r="C21" s="36"/>
      <c r="D21" s="36"/>
      <c r="E21" s="29" t="str">
        <f>IF('Rekapitulace stavby'!E17="","",'Rekapitulace stavby'!E17)</f>
        <v>Ing. Roman Fišer</v>
      </c>
      <c r="F21" s="36"/>
      <c r="G21" s="36"/>
      <c r="H21" s="36"/>
      <c r="I21" s="109" t="s">
        <v>32</v>
      </c>
      <c r="J21" s="29" t="str">
        <f>IF('Rekapitulace stavby'!AN17="","",'Rekapitulace stavby'!AN17)</f>
        <v/>
      </c>
      <c r="K21" s="39"/>
    </row>
    <row r="22" spans="2:11" s="1" customFormat="1" ht="6.95" customHeight="1" x14ac:dyDescent="0.3">
      <c r="B22" s="35"/>
      <c r="C22" s="36"/>
      <c r="D22" s="36"/>
      <c r="E22" s="36"/>
      <c r="F22" s="36"/>
      <c r="G22" s="36"/>
      <c r="H22" s="36"/>
      <c r="I22" s="108"/>
      <c r="J22" s="36"/>
      <c r="K22" s="39"/>
    </row>
    <row r="23" spans="2:11" s="1" customFormat="1" ht="14.45" customHeight="1" x14ac:dyDescent="0.3">
      <c r="B23" s="35"/>
      <c r="C23" s="36"/>
      <c r="D23" s="31" t="s">
        <v>38</v>
      </c>
      <c r="E23" s="36"/>
      <c r="F23" s="36"/>
      <c r="G23" s="36"/>
      <c r="H23" s="36"/>
      <c r="I23" s="108"/>
      <c r="J23" s="36"/>
      <c r="K23" s="39"/>
    </row>
    <row r="24" spans="2:11" s="6" customFormat="1" ht="22.5" customHeight="1" x14ac:dyDescent="0.3">
      <c r="B24" s="111"/>
      <c r="C24" s="112"/>
      <c r="D24" s="112"/>
      <c r="E24" s="279" t="s">
        <v>20</v>
      </c>
      <c r="F24" s="312"/>
      <c r="G24" s="312"/>
      <c r="H24" s="312"/>
      <c r="I24" s="113"/>
      <c r="J24" s="112"/>
      <c r="K24" s="114"/>
    </row>
    <row r="25" spans="2:11" s="1" customFormat="1" ht="6.95" customHeight="1" x14ac:dyDescent="0.3">
      <c r="B25" s="35"/>
      <c r="C25" s="36"/>
      <c r="D25" s="36"/>
      <c r="E25" s="36"/>
      <c r="F25" s="36"/>
      <c r="G25" s="36"/>
      <c r="H25" s="36"/>
      <c r="I25" s="108"/>
      <c r="J25" s="36"/>
      <c r="K25" s="39"/>
    </row>
    <row r="26" spans="2:11" s="1" customFormat="1" ht="6.95" customHeight="1" x14ac:dyDescent="0.3">
      <c r="B26" s="35"/>
      <c r="C26" s="36"/>
      <c r="D26" s="80"/>
      <c r="E26" s="80"/>
      <c r="F26" s="80"/>
      <c r="G26" s="80"/>
      <c r="H26" s="80"/>
      <c r="I26" s="115"/>
      <c r="J26" s="80"/>
      <c r="K26" s="116"/>
    </row>
    <row r="27" spans="2:11" s="1" customFormat="1" ht="25.35" customHeight="1" x14ac:dyDescent="0.3">
      <c r="B27" s="35"/>
      <c r="C27" s="36"/>
      <c r="D27" s="117" t="s">
        <v>39</v>
      </c>
      <c r="E27" s="36"/>
      <c r="F27" s="36"/>
      <c r="G27" s="36"/>
      <c r="H27" s="36"/>
      <c r="I27" s="108"/>
      <c r="J27" s="118">
        <f>ROUND(J79,2)</f>
        <v>0</v>
      </c>
      <c r="K27" s="39"/>
    </row>
    <row r="28" spans="2:11" s="1" customFormat="1" ht="6.95" customHeight="1" x14ac:dyDescent="0.3">
      <c r="B28" s="35"/>
      <c r="C28" s="36"/>
      <c r="D28" s="80"/>
      <c r="E28" s="80"/>
      <c r="F28" s="80"/>
      <c r="G28" s="80"/>
      <c r="H28" s="80"/>
      <c r="I28" s="115"/>
      <c r="J28" s="80"/>
      <c r="K28" s="116"/>
    </row>
    <row r="29" spans="2:11" s="1" customFormat="1" ht="14.45" customHeight="1" x14ac:dyDescent="0.3">
      <c r="B29" s="35"/>
      <c r="C29" s="36"/>
      <c r="D29" s="36"/>
      <c r="E29" s="36"/>
      <c r="F29" s="40" t="s">
        <v>41</v>
      </c>
      <c r="G29" s="36"/>
      <c r="H29" s="36"/>
      <c r="I29" s="119" t="s">
        <v>40</v>
      </c>
      <c r="J29" s="40" t="s">
        <v>42</v>
      </c>
      <c r="K29" s="39"/>
    </row>
    <row r="30" spans="2:11" s="1" customFormat="1" ht="14.45" customHeight="1" x14ac:dyDescent="0.3">
      <c r="B30" s="35"/>
      <c r="C30" s="36"/>
      <c r="D30" s="43" t="s">
        <v>43</v>
      </c>
      <c r="E30" s="43" t="s">
        <v>44</v>
      </c>
      <c r="F30" s="120">
        <f>ROUND(SUM(BE79:BE138), 2)</f>
        <v>0</v>
      </c>
      <c r="G30" s="36"/>
      <c r="H30" s="36"/>
      <c r="I30" s="121">
        <v>0.21</v>
      </c>
      <c r="J30" s="120">
        <f>ROUND(ROUND((SUM(BE79:BE138)), 2)*I30, 2)</f>
        <v>0</v>
      </c>
      <c r="K30" s="39"/>
    </row>
    <row r="31" spans="2:11" s="1" customFormat="1" ht="14.45" customHeight="1" x14ac:dyDescent="0.3">
      <c r="B31" s="35"/>
      <c r="C31" s="36"/>
      <c r="D31" s="36"/>
      <c r="E31" s="43" t="s">
        <v>45</v>
      </c>
      <c r="F31" s="120">
        <f>ROUND(SUM(BF79:BF138), 2)</f>
        <v>0</v>
      </c>
      <c r="G31" s="36"/>
      <c r="H31" s="36"/>
      <c r="I31" s="121">
        <v>0.15</v>
      </c>
      <c r="J31" s="120">
        <f>ROUND(ROUND((SUM(BF79:BF138)), 2)*I31, 2)</f>
        <v>0</v>
      </c>
      <c r="K31" s="39"/>
    </row>
    <row r="32" spans="2:11" s="1" customFormat="1" ht="14.45" hidden="1" customHeight="1" x14ac:dyDescent="0.3">
      <c r="B32" s="35"/>
      <c r="C32" s="36"/>
      <c r="D32" s="36"/>
      <c r="E32" s="43" t="s">
        <v>46</v>
      </c>
      <c r="F32" s="120">
        <f>ROUND(SUM(BG79:BG138), 2)</f>
        <v>0</v>
      </c>
      <c r="G32" s="36"/>
      <c r="H32" s="36"/>
      <c r="I32" s="121">
        <v>0.21</v>
      </c>
      <c r="J32" s="120">
        <v>0</v>
      </c>
      <c r="K32" s="39"/>
    </row>
    <row r="33" spans="2:11" s="1" customFormat="1" ht="14.45" hidden="1" customHeight="1" x14ac:dyDescent="0.3">
      <c r="B33" s="35"/>
      <c r="C33" s="36"/>
      <c r="D33" s="36"/>
      <c r="E33" s="43" t="s">
        <v>47</v>
      </c>
      <c r="F33" s="120">
        <f>ROUND(SUM(BH79:BH138), 2)</f>
        <v>0</v>
      </c>
      <c r="G33" s="36"/>
      <c r="H33" s="36"/>
      <c r="I33" s="121">
        <v>0.15</v>
      </c>
      <c r="J33" s="120">
        <v>0</v>
      </c>
      <c r="K33" s="39"/>
    </row>
    <row r="34" spans="2:11" s="1" customFormat="1" ht="14.45" hidden="1" customHeight="1" x14ac:dyDescent="0.3">
      <c r="B34" s="35"/>
      <c r="C34" s="36"/>
      <c r="D34" s="36"/>
      <c r="E34" s="43" t="s">
        <v>48</v>
      </c>
      <c r="F34" s="120">
        <f>ROUND(SUM(BI79:BI138), 2)</f>
        <v>0</v>
      </c>
      <c r="G34" s="36"/>
      <c r="H34" s="36"/>
      <c r="I34" s="121">
        <v>0</v>
      </c>
      <c r="J34" s="120">
        <v>0</v>
      </c>
      <c r="K34" s="39"/>
    </row>
    <row r="35" spans="2:11" s="1" customFormat="1" ht="6.95" customHeight="1" x14ac:dyDescent="0.3">
      <c r="B35" s="35"/>
      <c r="C35" s="36"/>
      <c r="D35" s="36"/>
      <c r="E35" s="36"/>
      <c r="F35" s="36"/>
      <c r="G35" s="36"/>
      <c r="H35" s="36"/>
      <c r="I35" s="108"/>
      <c r="J35" s="36"/>
      <c r="K35" s="39"/>
    </row>
    <row r="36" spans="2:11" s="1" customFormat="1" ht="25.35" customHeight="1" x14ac:dyDescent="0.3">
      <c r="B36" s="35"/>
      <c r="C36" s="122"/>
      <c r="D36" s="123" t="s">
        <v>49</v>
      </c>
      <c r="E36" s="74"/>
      <c r="F36" s="74"/>
      <c r="G36" s="124" t="s">
        <v>50</v>
      </c>
      <c r="H36" s="125" t="s">
        <v>51</v>
      </c>
      <c r="I36" s="126"/>
      <c r="J36" s="127">
        <f>SUM(J27:J34)</f>
        <v>0</v>
      </c>
      <c r="K36" s="128"/>
    </row>
    <row r="37" spans="2:11" s="1" customFormat="1" ht="14.45" customHeight="1" x14ac:dyDescent="0.3">
      <c r="B37" s="50"/>
      <c r="C37" s="51"/>
      <c r="D37" s="51"/>
      <c r="E37" s="51"/>
      <c r="F37" s="51"/>
      <c r="G37" s="51"/>
      <c r="H37" s="51"/>
      <c r="I37" s="129"/>
      <c r="J37" s="51"/>
      <c r="K37" s="52"/>
    </row>
    <row r="41" spans="2:11" s="1" customFormat="1" ht="6.95" customHeight="1" x14ac:dyDescent="0.3">
      <c r="B41" s="130"/>
      <c r="C41" s="131"/>
      <c r="D41" s="131"/>
      <c r="E41" s="131"/>
      <c r="F41" s="131"/>
      <c r="G41" s="131"/>
      <c r="H41" s="131"/>
      <c r="I41" s="132"/>
      <c r="J41" s="131"/>
      <c r="K41" s="133"/>
    </row>
    <row r="42" spans="2:11" s="1" customFormat="1" ht="36.950000000000003" customHeight="1" x14ac:dyDescent="0.3">
      <c r="B42" s="35"/>
      <c r="C42" s="24" t="s">
        <v>93</v>
      </c>
      <c r="D42" s="36"/>
      <c r="E42" s="36"/>
      <c r="F42" s="36"/>
      <c r="G42" s="36"/>
      <c r="H42" s="36"/>
      <c r="I42" s="108"/>
      <c r="J42" s="36"/>
      <c r="K42" s="39"/>
    </row>
    <row r="43" spans="2:11" s="1" customFormat="1" ht="6.95" customHeight="1" x14ac:dyDescent="0.3">
      <c r="B43" s="35"/>
      <c r="C43" s="36"/>
      <c r="D43" s="36"/>
      <c r="E43" s="36"/>
      <c r="F43" s="36"/>
      <c r="G43" s="36"/>
      <c r="H43" s="36"/>
      <c r="I43" s="108"/>
      <c r="J43" s="36"/>
      <c r="K43" s="39"/>
    </row>
    <row r="44" spans="2:11" s="1" customFormat="1" ht="14.45" customHeight="1" x14ac:dyDescent="0.3">
      <c r="B44" s="35"/>
      <c r="C44" s="31" t="s">
        <v>16</v>
      </c>
      <c r="D44" s="36"/>
      <c r="E44" s="36"/>
      <c r="F44" s="36"/>
      <c r="G44" s="36"/>
      <c r="H44" s="36"/>
      <c r="I44" s="108"/>
      <c r="J44" s="36"/>
      <c r="K44" s="39"/>
    </row>
    <row r="45" spans="2:11" s="1" customFormat="1" ht="22.5" customHeight="1" x14ac:dyDescent="0.3">
      <c r="B45" s="35"/>
      <c r="C45" s="36"/>
      <c r="D45" s="36"/>
      <c r="E45" s="310" t="str">
        <f>E7</f>
        <v>Polní cesty C1 a C487 Dvory</v>
      </c>
      <c r="F45" s="283"/>
      <c r="G45" s="283"/>
      <c r="H45" s="283"/>
      <c r="I45" s="108"/>
      <c r="J45" s="36"/>
      <c r="K45" s="39"/>
    </row>
    <row r="46" spans="2:11" s="1" customFormat="1" ht="14.45" customHeight="1" x14ac:dyDescent="0.3">
      <c r="B46" s="35"/>
      <c r="C46" s="31" t="s">
        <v>90</v>
      </c>
      <c r="D46" s="36"/>
      <c r="E46" s="36"/>
      <c r="F46" s="36"/>
      <c r="G46" s="36"/>
      <c r="H46" s="36"/>
      <c r="I46" s="108"/>
      <c r="J46" s="36"/>
      <c r="K46" s="39"/>
    </row>
    <row r="47" spans="2:11" s="1" customFormat="1" ht="23.25" customHeight="1" x14ac:dyDescent="0.3">
      <c r="B47" s="35"/>
      <c r="C47" s="36"/>
      <c r="D47" s="36"/>
      <c r="E47" s="311" t="str">
        <f>E9</f>
        <v>SO 101.02 - VÝMĚNA AKTIVNÍ ZÓNY</v>
      </c>
      <c r="F47" s="283"/>
      <c r="G47" s="283"/>
      <c r="H47" s="283"/>
      <c r="I47" s="108"/>
      <c r="J47" s="36"/>
      <c r="K47" s="39"/>
    </row>
    <row r="48" spans="2:11" s="1" customFormat="1" ht="6.95" customHeight="1" x14ac:dyDescent="0.3">
      <c r="B48" s="35"/>
      <c r="C48" s="36"/>
      <c r="D48" s="36"/>
      <c r="E48" s="36"/>
      <c r="F48" s="36"/>
      <c r="G48" s="36"/>
      <c r="H48" s="36"/>
      <c r="I48" s="108"/>
      <c r="J48" s="36"/>
      <c r="K48" s="39"/>
    </row>
    <row r="49" spans="2:47" s="1" customFormat="1" ht="18" customHeight="1" x14ac:dyDescent="0.3">
      <c r="B49" s="35"/>
      <c r="C49" s="31" t="s">
        <v>23</v>
      </c>
      <c r="D49" s="36"/>
      <c r="E49" s="36"/>
      <c r="F49" s="29" t="str">
        <f>F12</f>
        <v xml:space="preserve"> </v>
      </c>
      <c r="G49" s="36"/>
      <c r="H49" s="36"/>
      <c r="I49" s="109" t="s">
        <v>25</v>
      </c>
      <c r="J49" s="110" t="str">
        <f>IF(J12="","",J12)</f>
        <v>15. 11. 2016</v>
      </c>
      <c r="K49" s="39"/>
    </row>
    <row r="50" spans="2:47" s="1" customFormat="1" ht="6.95" customHeight="1" x14ac:dyDescent="0.3">
      <c r="B50" s="35"/>
      <c r="C50" s="36"/>
      <c r="D50" s="36"/>
      <c r="E50" s="36"/>
      <c r="F50" s="36"/>
      <c r="G50" s="36"/>
      <c r="H50" s="36"/>
      <c r="I50" s="108"/>
      <c r="J50" s="36"/>
      <c r="K50" s="39"/>
    </row>
    <row r="51" spans="2:47" s="1" customFormat="1" x14ac:dyDescent="0.3">
      <c r="B51" s="35"/>
      <c r="C51" s="31" t="s">
        <v>29</v>
      </c>
      <c r="D51" s="36"/>
      <c r="E51" s="36"/>
      <c r="F51" s="29" t="str">
        <f>E15</f>
        <v>Česká republika - Státní pozemkový úřad</v>
      </c>
      <c r="G51" s="36"/>
      <c r="H51" s="36"/>
      <c r="I51" s="109" t="s">
        <v>35</v>
      </c>
      <c r="J51" s="29" t="str">
        <f>E21</f>
        <v>Ing. Roman Fišer</v>
      </c>
      <c r="K51" s="39"/>
    </row>
    <row r="52" spans="2:47" s="1" customFormat="1" ht="14.45" customHeight="1" x14ac:dyDescent="0.3">
      <c r="B52" s="35"/>
      <c r="C52" s="31" t="s">
        <v>33</v>
      </c>
      <c r="D52" s="36"/>
      <c r="E52" s="36"/>
      <c r="F52" s="29" t="str">
        <f>IF(E18="","",E18)</f>
        <v/>
      </c>
      <c r="G52" s="36"/>
      <c r="H52" s="36"/>
      <c r="I52" s="108"/>
      <c r="J52" s="36"/>
      <c r="K52" s="39"/>
    </row>
    <row r="53" spans="2:47" s="1" customFormat="1" ht="10.35" customHeight="1" x14ac:dyDescent="0.3">
      <c r="B53" s="35"/>
      <c r="C53" s="36"/>
      <c r="D53" s="36"/>
      <c r="E53" s="36"/>
      <c r="F53" s="36"/>
      <c r="G53" s="36"/>
      <c r="H53" s="36"/>
      <c r="I53" s="108"/>
      <c r="J53" s="36"/>
      <c r="K53" s="39"/>
    </row>
    <row r="54" spans="2:47" s="1" customFormat="1" ht="29.25" customHeight="1" x14ac:dyDescent="0.3">
      <c r="B54" s="35"/>
      <c r="C54" s="134" t="s">
        <v>94</v>
      </c>
      <c r="D54" s="122"/>
      <c r="E54" s="122"/>
      <c r="F54" s="122"/>
      <c r="G54" s="122"/>
      <c r="H54" s="122"/>
      <c r="I54" s="135"/>
      <c r="J54" s="136" t="s">
        <v>95</v>
      </c>
      <c r="K54" s="137"/>
    </row>
    <row r="55" spans="2:47" s="1" customFormat="1" ht="10.35" customHeight="1" x14ac:dyDescent="0.3">
      <c r="B55" s="35"/>
      <c r="C55" s="36"/>
      <c r="D55" s="36"/>
      <c r="E55" s="36"/>
      <c r="F55" s="36"/>
      <c r="G55" s="36"/>
      <c r="H55" s="36"/>
      <c r="I55" s="108"/>
      <c r="J55" s="36"/>
      <c r="K55" s="39"/>
    </row>
    <row r="56" spans="2:47" s="1" customFormat="1" ht="29.25" customHeight="1" x14ac:dyDescent="0.3">
      <c r="B56" s="35"/>
      <c r="C56" s="138" t="s">
        <v>96</v>
      </c>
      <c r="D56" s="36"/>
      <c r="E56" s="36"/>
      <c r="F56" s="36"/>
      <c r="G56" s="36"/>
      <c r="H56" s="36"/>
      <c r="I56" s="108"/>
      <c r="J56" s="118">
        <f>J79</f>
        <v>0</v>
      </c>
      <c r="K56" s="39"/>
      <c r="AU56" s="18" t="s">
        <v>97</v>
      </c>
    </row>
    <row r="57" spans="2:47" s="7" customFormat="1" ht="24.95" customHeight="1" x14ac:dyDescent="0.3">
      <c r="B57" s="139"/>
      <c r="C57" s="140"/>
      <c r="D57" s="141" t="s">
        <v>188</v>
      </c>
      <c r="E57" s="142"/>
      <c r="F57" s="142"/>
      <c r="G57" s="142"/>
      <c r="H57" s="142"/>
      <c r="I57" s="143"/>
      <c r="J57" s="144">
        <f>J80</f>
        <v>0</v>
      </c>
      <c r="K57" s="145"/>
    </row>
    <row r="58" spans="2:47" s="8" customFormat="1" ht="19.899999999999999" customHeight="1" x14ac:dyDescent="0.3">
      <c r="B58" s="146"/>
      <c r="C58" s="147"/>
      <c r="D58" s="148" t="s">
        <v>189</v>
      </c>
      <c r="E58" s="149"/>
      <c r="F58" s="149"/>
      <c r="G58" s="149"/>
      <c r="H58" s="149"/>
      <c r="I58" s="150"/>
      <c r="J58" s="151">
        <f>J81</f>
        <v>0</v>
      </c>
      <c r="K58" s="152"/>
    </row>
    <row r="59" spans="2:47" s="8" customFormat="1" ht="19.899999999999999" customHeight="1" x14ac:dyDescent="0.3">
      <c r="B59" s="146"/>
      <c r="C59" s="147"/>
      <c r="D59" s="148" t="s">
        <v>193</v>
      </c>
      <c r="E59" s="149"/>
      <c r="F59" s="149"/>
      <c r="G59" s="149"/>
      <c r="H59" s="149"/>
      <c r="I59" s="150"/>
      <c r="J59" s="151">
        <f>J130</f>
        <v>0</v>
      </c>
      <c r="K59" s="152"/>
    </row>
    <row r="60" spans="2:47" s="1" customFormat="1" ht="21.75" customHeight="1" x14ac:dyDescent="0.3">
      <c r="B60" s="35"/>
      <c r="C60" s="36"/>
      <c r="D60" s="36"/>
      <c r="E60" s="36"/>
      <c r="F60" s="36"/>
      <c r="G60" s="36"/>
      <c r="H60" s="36"/>
      <c r="I60" s="108"/>
      <c r="J60" s="36"/>
      <c r="K60" s="39"/>
    </row>
    <row r="61" spans="2:47" s="1" customFormat="1" ht="6.95" customHeight="1" x14ac:dyDescent="0.3">
      <c r="B61" s="50"/>
      <c r="C61" s="51"/>
      <c r="D61" s="51"/>
      <c r="E61" s="51"/>
      <c r="F61" s="51"/>
      <c r="G61" s="51"/>
      <c r="H61" s="51"/>
      <c r="I61" s="129"/>
      <c r="J61" s="51"/>
      <c r="K61" s="52"/>
    </row>
    <row r="65" spans="2:63" s="1" customFormat="1" ht="6.95" customHeight="1" x14ac:dyDescent="0.3">
      <c r="B65" s="53"/>
      <c r="C65" s="54"/>
      <c r="D65" s="54"/>
      <c r="E65" s="54"/>
      <c r="F65" s="54"/>
      <c r="G65" s="54"/>
      <c r="H65" s="54"/>
      <c r="I65" s="132"/>
      <c r="J65" s="54"/>
      <c r="K65" s="54"/>
      <c r="L65" s="55"/>
    </row>
    <row r="66" spans="2:63" s="1" customFormat="1" ht="36.950000000000003" customHeight="1" x14ac:dyDescent="0.3">
      <c r="B66" s="35"/>
      <c r="C66" s="56" t="s">
        <v>100</v>
      </c>
      <c r="D66" s="57"/>
      <c r="E66" s="57"/>
      <c r="F66" s="57"/>
      <c r="G66" s="57"/>
      <c r="H66" s="57"/>
      <c r="I66" s="153"/>
      <c r="J66" s="57"/>
      <c r="K66" s="57"/>
      <c r="L66" s="55"/>
    </row>
    <row r="67" spans="2:63" s="1" customFormat="1" ht="6.95" customHeight="1" x14ac:dyDescent="0.3">
      <c r="B67" s="35"/>
      <c r="C67" s="57"/>
      <c r="D67" s="57"/>
      <c r="E67" s="57"/>
      <c r="F67" s="57"/>
      <c r="G67" s="57"/>
      <c r="H67" s="57"/>
      <c r="I67" s="153"/>
      <c r="J67" s="57"/>
      <c r="K67" s="57"/>
      <c r="L67" s="55"/>
    </row>
    <row r="68" spans="2:63" s="1" customFormat="1" ht="14.45" customHeight="1" x14ac:dyDescent="0.3">
      <c r="B68" s="35"/>
      <c r="C68" s="59" t="s">
        <v>16</v>
      </c>
      <c r="D68" s="57"/>
      <c r="E68" s="57"/>
      <c r="F68" s="57"/>
      <c r="G68" s="57"/>
      <c r="H68" s="57"/>
      <c r="I68" s="153"/>
      <c r="J68" s="57"/>
      <c r="K68" s="57"/>
      <c r="L68" s="55"/>
    </row>
    <row r="69" spans="2:63" s="1" customFormat="1" ht="22.5" customHeight="1" x14ac:dyDescent="0.3">
      <c r="B69" s="35"/>
      <c r="C69" s="57"/>
      <c r="D69" s="57"/>
      <c r="E69" s="313" t="str">
        <f>E7</f>
        <v>Polní cesty C1 a C487 Dvory</v>
      </c>
      <c r="F69" s="294"/>
      <c r="G69" s="294"/>
      <c r="H69" s="294"/>
      <c r="I69" s="153"/>
      <c r="J69" s="57"/>
      <c r="K69" s="57"/>
      <c r="L69" s="55"/>
    </row>
    <row r="70" spans="2:63" s="1" customFormat="1" ht="14.45" customHeight="1" x14ac:dyDescent="0.3">
      <c r="B70" s="35"/>
      <c r="C70" s="59" t="s">
        <v>90</v>
      </c>
      <c r="D70" s="57"/>
      <c r="E70" s="57"/>
      <c r="F70" s="57"/>
      <c r="G70" s="57"/>
      <c r="H70" s="57"/>
      <c r="I70" s="153"/>
      <c r="J70" s="57"/>
      <c r="K70" s="57"/>
      <c r="L70" s="55"/>
    </row>
    <row r="71" spans="2:63" s="1" customFormat="1" ht="23.25" customHeight="1" x14ac:dyDescent="0.3">
      <c r="B71" s="35"/>
      <c r="C71" s="57"/>
      <c r="D71" s="57"/>
      <c r="E71" s="291" t="str">
        <f>E9</f>
        <v>SO 101.02 - VÝMĚNA AKTIVNÍ ZÓNY</v>
      </c>
      <c r="F71" s="294"/>
      <c r="G71" s="294"/>
      <c r="H71" s="294"/>
      <c r="I71" s="153"/>
      <c r="J71" s="57"/>
      <c r="K71" s="57"/>
      <c r="L71" s="55"/>
    </row>
    <row r="72" spans="2:63" s="1" customFormat="1" ht="6.95" customHeight="1" x14ac:dyDescent="0.3">
      <c r="B72" s="35"/>
      <c r="C72" s="57"/>
      <c r="D72" s="57"/>
      <c r="E72" s="57"/>
      <c r="F72" s="57"/>
      <c r="G72" s="57"/>
      <c r="H72" s="57"/>
      <c r="I72" s="153"/>
      <c r="J72" s="57"/>
      <c r="K72" s="57"/>
      <c r="L72" s="55"/>
    </row>
    <row r="73" spans="2:63" s="1" customFormat="1" ht="18" customHeight="1" x14ac:dyDescent="0.3">
      <c r="B73" s="35"/>
      <c r="C73" s="59" t="s">
        <v>23</v>
      </c>
      <c r="D73" s="57"/>
      <c r="E73" s="57"/>
      <c r="F73" s="154" t="str">
        <f>F12</f>
        <v xml:space="preserve"> </v>
      </c>
      <c r="G73" s="57"/>
      <c r="H73" s="57"/>
      <c r="I73" s="155" t="s">
        <v>25</v>
      </c>
      <c r="J73" s="67" t="str">
        <f>IF(J12="","",J12)</f>
        <v>15. 11. 2016</v>
      </c>
      <c r="K73" s="57"/>
      <c r="L73" s="55"/>
    </row>
    <row r="74" spans="2:63" s="1" customFormat="1" ht="6.95" customHeight="1" x14ac:dyDescent="0.3">
      <c r="B74" s="35"/>
      <c r="C74" s="57"/>
      <c r="D74" s="57"/>
      <c r="E74" s="57"/>
      <c r="F74" s="57"/>
      <c r="G74" s="57"/>
      <c r="H74" s="57"/>
      <c r="I74" s="153"/>
      <c r="J74" s="57"/>
      <c r="K74" s="57"/>
      <c r="L74" s="55"/>
    </row>
    <row r="75" spans="2:63" s="1" customFormat="1" x14ac:dyDescent="0.3">
      <c r="B75" s="35"/>
      <c r="C75" s="59" t="s">
        <v>29</v>
      </c>
      <c r="D75" s="57"/>
      <c r="E75" s="57"/>
      <c r="F75" s="154" t="str">
        <f>E15</f>
        <v>Česká republika - Státní pozemkový úřad</v>
      </c>
      <c r="G75" s="57"/>
      <c r="H75" s="57"/>
      <c r="I75" s="155" t="s">
        <v>35</v>
      </c>
      <c r="J75" s="154" t="str">
        <f>E21</f>
        <v>Ing. Roman Fišer</v>
      </c>
      <c r="K75" s="57"/>
      <c r="L75" s="55"/>
    </row>
    <row r="76" spans="2:63" s="1" customFormat="1" ht="14.45" customHeight="1" x14ac:dyDescent="0.3">
      <c r="B76" s="35"/>
      <c r="C76" s="59" t="s">
        <v>33</v>
      </c>
      <c r="D76" s="57"/>
      <c r="E76" s="57"/>
      <c r="F76" s="154" t="str">
        <f>IF(E18="","",E18)</f>
        <v/>
      </c>
      <c r="G76" s="57"/>
      <c r="H76" s="57"/>
      <c r="I76" s="153"/>
      <c r="J76" s="57"/>
      <c r="K76" s="57"/>
      <c r="L76" s="55"/>
    </row>
    <row r="77" spans="2:63" s="1" customFormat="1" ht="10.35" customHeight="1" x14ac:dyDescent="0.3">
      <c r="B77" s="35"/>
      <c r="C77" s="57"/>
      <c r="D77" s="57"/>
      <c r="E77" s="57"/>
      <c r="F77" s="57"/>
      <c r="G77" s="57"/>
      <c r="H77" s="57"/>
      <c r="I77" s="153"/>
      <c r="J77" s="57"/>
      <c r="K77" s="57"/>
      <c r="L77" s="55"/>
    </row>
    <row r="78" spans="2:63" s="9" customFormat="1" ht="29.25" customHeight="1" x14ac:dyDescent="0.3">
      <c r="B78" s="156"/>
      <c r="C78" s="157" t="s">
        <v>101</v>
      </c>
      <c r="D78" s="158" t="s">
        <v>58</v>
      </c>
      <c r="E78" s="158" t="s">
        <v>54</v>
      </c>
      <c r="F78" s="158" t="s">
        <v>102</v>
      </c>
      <c r="G78" s="158" t="s">
        <v>103</v>
      </c>
      <c r="H78" s="158" t="s">
        <v>104</v>
      </c>
      <c r="I78" s="159" t="s">
        <v>105</v>
      </c>
      <c r="J78" s="158" t="s">
        <v>95</v>
      </c>
      <c r="K78" s="160" t="s">
        <v>106</v>
      </c>
      <c r="L78" s="161"/>
      <c r="M78" s="76" t="s">
        <v>107</v>
      </c>
      <c r="N78" s="77" t="s">
        <v>43</v>
      </c>
      <c r="O78" s="77" t="s">
        <v>108</v>
      </c>
      <c r="P78" s="77" t="s">
        <v>109</v>
      </c>
      <c r="Q78" s="77" t="s">
        <v>110</v>
      </c>
      <c r="R78" s="77" t="s">
        <v>111</v>
      </c>
      <c r="S78" s="77" t="s">
        <v>112</v>
      </c>
      <c r="T78" s="78" t="s">
        <v>113</v>
      </c>
    </row>
    <row r="79" spans="2:63" s="1" customFormat="1" ht="29.25" customHeight="1" x14ac:dyDescent="0.35">
      <c r="B79" s="35"/>
      <c r="C79" s="82" t="s">
        <v>96</v>
      </c>
      <c r="D79" s="57"/>
      <c r="E79" s="57"/>
      <c r="F79" s="57"/>
      <c r="G79" s="57"/>
      <c r="H79" s="57"/>
      <c r="I79" s="153"/>
      <c r="J79" s="162">
        <f>BK79</f>
        <v>0</v>
      </c>
      <c r="K79" s="57"/>
      <c r="L79" s="55"/>
      <c r="M79" s="79"/>
      <c r="N79" s="80"/>
      <c r="O79" s="80"/>
      <c r="P79" s="163">
        <f>P80</f>
        <v>0</v>
      </c>
      <c r="Q79" s="80"/>
      <c r="R79" s="163">
        <f>R80</f>
        <v>2870.9253306249998</v>
      </c>
      <c r="S79" s="80"/>
      <c r="T79" s="164">
        <f>T80</f>
        <v>0</v>
      </c>
      <c r="AT79" s="18" t="s">
        <v>72</v>
      </c>
      <c r="AU79" s="18" t="s">
        <v>97</v>
      </c>
      <c r="BK79" s="165">
        <f>BK80</f>
        <v>0</v>
      </c>
    </row>
    <row r="80" spans="2:63" s="10" customFormat="1" ht="37.35" customHeight="1" x14ac:dyDescent="0.35">
      <c r="B80" s="166"/>
      <c r="C80" s="167"/>
      <c r="D80" s="168" t="s">
        <v>72</v>
      </c>
      <c r="E80" s="169" t="s">
        <v>195</v>
      </c>
      <c r="F80" s="169" t="s">
        <v>196</v>
      </c>
      <c r="G80" s="167"/>
      <c r="H80" s="167"/>
      <c r="I80" s="170"/>
      <c r="J80" s="171">
        <f>BK80</f>
        <v>0</v>
      </c>
      <c r="K80" s="167"/>
      <c r="L80" s="172"/>
      <c r="M80" s="173"/>
      <c r="N80" s="174"/>
      <c r="O80" s="174"/>
      <c r="P80" s="175">
        <f>P81+P130</f>
        <v>0</v>
      </c>
      <c r="Q80" s="174"/>
      <c r="R80" s="175">
        <f>R81+R130</f>
        <v>2870.9253306249998</v>
      </c>
      <c r="S80" s="174"/>
      <c r="T80" s="176">
        <f>T81+T130</f>
        <v>0</v>
      </c>
      <c r="AR80" s="177" t="s">
        <v>22</v>
      </c>
      <c r="AT80" s="178" t="s">
        <v>72</v>
      </c>
      <c r="AU80" s="178" t="s">
        <v>73</v>
      </c>
      <c r="AY80" s="177" t="s">
        <v>117</v>
      </c>
      <c r="BK80" s="179">
        <f>BK81+BK130</f>
        <v>0</v>
      </c>
    </row>
    <row r="81" spans="2:65" s="10" customFormat="1" ht="19.899999999999999" customHeight="1" x14ac:dyDescent="0.3">
      <c r="B81" s="166"/>
      <c r="C81" s="167"/>
      <c r="D81" s="180" t="s">
        <v>72</v>
      </c>
      <c r="E81" s="181" t="s">
        <v>22</v>
      </c>
      <c r="F81" s="181" t="s">
        <v>197</v>
      </c>
      <c r="G81" s="167"/>
      <c r="H81" s="167"/>
      <c r="I81" s="170"/>
      <c r="J81" s="182">
        <f>BK81</f>
        <v>0</v>
      </c>
      <c r="K81" s="167"/>
      <c r="L81" s="172"/>
      <c r="M81" s="173"/>
      <c r="N81" s="174"/>
      <c r="O81" s="174"/>
      <c r="P81" s="175">
        <f>SUM(P82:P129)</f>
        <v>0</v>
      </c>
      <c r="Q81" s="174"/>
      <c r="R81" s="175">
        <f>SUM(R82:R129)</f>
        <v>2868.58</v>
      </c>
      <c r="S81" s="174"/>
      <c r="T81" s="176">
        <f>SUM(T82:T129)</f>
        <v>0</v>
      </c>
      <c r="AR81" s="177" t="s">
        <v>22</v>
      </c>
      <c r="AT81" s="178" t="s">
        <v>72</v>
      </c>
      <c r="AU81" s="178" t="s">
        <v>22</v>
      </c>
      <c r="AY81" s="177" t="s">
        <v>117</v>
      </c>
      <c r="BK81" s="179">
        <f>SUM(BK82:BK129)</f>
        <v>0</v>
      </c>
    </row>
    <row r="82" spans="2:65" s="1" customFormat="1" ht="22.5" customHeight="1" x14ac:dyDescent="0.3">
      <c r="B82" s="35"/>
      <c r="C82" s="183" t="s">
        <v>157</v>
      </c>
      <c r="D82" s="183" t="s">
        <v>119</v>
      </c>
      <c r="E82" s="184" t="s">
        <v>534</v>
      </c>
      <c r="F82" s="185" t="s">
        <v>535</v>
      </c>
      <c r="G82" s="186" t="s">
        <v>224</v>
      </c>
      <c r="H82" s="187">
        <v>2006.44</v>
      </c>
      <c r="I82" s="188"/>
      <c r="J82" s="189">
        <f>ROUND(I82*H82,2)</f>
        <v>0</v>
      </c>
      <c r="K82" s="185" t="s">
        <v>201</v>
      </c>
      <c r="L82" s="55"/>
      <c r="M82" s="190" t="s">
        <v>20</v>
      </c>
      <c r="N82" s="191" t="s">
        <v>44</v>
      </c>
      <c r="O82" s="36"/>
      <c r="P82" s="192">
        <f>O82*H82</f>
        <v>0</v>
      </c>
      <c r="Q82" s="192">
        <v>0</v>
      </c>
      <c r="R82" s="192">
        <f>Q82*H82</f>
        <v>0</v>
      </c>
      <c r="S82" s="192">
        <v>0</v>
      </c>
      <c r="T82" s="193">
        <f>S82*H82</f>
        <v>0</v>
      </c>
      <c r="AR82" s="18" t="s">
        <v>116</v>
      </c>
      <c r="AT82" s="18" t="s">
        <v>119</v>
      </c>
      <c r="AU82" s="18" t="s">
        <v>81</v>
      </c>
      <c r="AY82" s="18" t="s">
        <v>117</v>
      </c>
      <c r="BE82" s="194">
        <f>IF(N82="základní",J82,0)</f>
        <v>0</v>
      </c>
      <c r="BF82" s="194">
        <f>IF(N82="snížená",J82,0)</f>
        <v>0</v>
      </c>
      <c r="BG82" s="194">
        <f>IF(N82="zákl. přenesená",J82,0)</f>
        <v>0</v>
      </c>
      <c r="BH82" s="194">
        <f>IF(N82="sníž. přenesená",J82,0)</f>
        <v>0</v>
      </c>
      <c r="BI82" s="194">
        <f>IF(N82="nulová",J82,0)</f>
        <v>0</v>
      </c>
      <c r="BJ82" s="18" t="s">
        <v>22</v>
      </c>
      <c r="BK82" s="194">
        <f>ROUND(I82*H82,2)</f>
        <v>0</v>
      </c>
      <c r="BL82" s="18" t="s">
        <v>116</v>
      </c>
      <c r="BM82" s="18" t="s">
        <v>536</v>
      </c>
    </row>
    <row r="83" spans="2:65" s="1" customFormat="1" ht="40.5" x14ac:dyDescent="0.3">
      <c r="B83" s="35"/>
      <c r="C83" s="57"/>
      <c r="D83" s="197" t="s">
        <v>124</v>
      </c>
      <c r="E83" s="57"/>
      <c r="F83" s="198" t="s">
        <v>537</v>
      </c>
      <c r="G83" s="57"/>
      <c r="H83" s="57"/>
      <c r="I83" s="153"/>
      <c r="J83" s="57"/>
      <c r="K83" s="57"/>
      <c r="L83" s="55"/>
      <c r="M83" s="72"/>
      <c r="N83" s="36"/>
      <c r="O83" s="36"/>
      <c r="P83" s="36"/>
      <c r="Q83" s="36"/>
      <c r="R83" s="36"/>
      <c r="S83" s="36"/>
      <c r="T83" s="73"/>
      <c r="AT83" s="18" t="s">
        <v>124</v>
      </c>
      <c r="AU83" s="18" t="s">
        <v>81</v>
      </c>
    </row>
    <row r="84" spans="2:65" s="1" customFormat="1" ht="270" x14ac:dyDescent="0.3">
      <c r="B84" s="35"/>
      <c r="C84" s="57"/>
      <c r="D84" s="197" t="s">
        <v>204</v>
      </c>
      <c r="E84" s="57"/>
      <c r="F84" s="200" t="s">
        <v>538</v>
      </c>
      <c r="G84" s="57"/>
      <c r="H84" s="57"/>
      <c r="I84" s="153"/>
      <c r="J84" s="57"/>
      <c r="K84" s="57"/>
      <c r="L84" s="55"/>
      <c r="M84" s="72"/>
      <c r="N84" s="36"/>
      <c r="O84" s="36"/>
      <c r="P84" s="36"/>
      <c r="Q84" s="36"/>
      <c r="R84" s="36"/>
      <c r="S84" s="36"/>
      <c r="T84" s="73"/>
      <c r="AT84" s="18" t="s">
        <v>204</v>
      </c>
      <c r="AU84" s="18" t="s">
        <v>81</v>
      </c>
    </row>
    <row r="85" spans="2:65" s="11" customFormat="1" ht="27" x14ac:dyDescent="0.3">
      <c r="B85" s="205"/>
      <c r="C85" s="206"/>
      <c r="D85" s="197" t="s">
        <v>206</v>
      </c>
      <c r="E85" s="207" t="s">
        <v>20</v>
      </c>
      <c r="F85" s="208" t="s">
        <v>539</v>
      </c>
      <c r="G85" s="206"/>
      <c r="H85" s="209" t="s">
        <v>20</v>
      </c>
      <c r="I85" s="210"/>
      <c r="J85" s="206"/>
      <c r="K85" s="206"/>
      <c r="L85" s="211"/>
      <c r="M85" s="212"/>
      <c r="N85" s="213"/>
      <c r="O85" s="213"/>
      <c r="P85" s="213"/>
      <c r="Q85" s="213"/>
      <c r="R85" s="213"/>
      <c r="S85" s="213"/>
      <c r="T85" s="214"/>
      <c r="AT85" s="215" t="s">
        <v>206</v>
      </c>
      <c r="AU85" s="215" t="s">
        <v>81</v>
      </c>
      <c r="AV85" s="11" t="s">
        <v>22</v>
      </c>
      <c r="AW85" s="11" t="s">
        <v>37</v>
      </c>
      <c r="AX85" s="11" t="s">
        <v>73</v>
      </c>
      <c r="AY85" s="215" t="s">
        <v>117</v>
      </c>
    </row>
    <row r="86" spans="2:65" s="11" customFormat="1" ht="13.5" x14ac:dyDescent="0.3">
      <c r="B86" s="205"/>
      <c r="C86" s="206"/>
      <c r="D86" s="197" t="s">
        <v>206</v>
      </c>
      <c r="E86" s="207" t="s">
        <v>20</v>
      </c>
      <c r="F86" s="208" t="s">
        <v>230</v>
      </c>
      <c r="G86" s="206"/>
      <c r="H86" s="209" t="s">
        <v>20</v>
      </c>
      <c r="I86" s="210"/>
      <c r="J86" s="206"/>
      <c r="K86" s="206"/>
      <c r="L86" s="211"/>
      <c r="M86" s="212"/>
      <c r="N86" s="213"/>
      <c r="O86" s="213"/>
      <c r="P86" s="213"/>
      <c r="Q86" s="213"/>
      <c r="R86" s="213"/>
      <c r="S86" s="213"/>
      <c r="T86" s="214"/>
      <c r="AT86" s="215" t="s">
        <v>206</v>
      </c>
      <c r="AU86" s="215" t="s">
        <v>81</v>
      </c>
      <c r="AV86" s="11" t="s">
        <v>22</v>
      </c>
      <c r="AW86" s="11" t="s">
        <v>37</v>
      </c>
      <c r="AX86" s="11" t="s">
        <v>73</v>
      </c>
      <c r="AY86" s="215" t="s">
        <v>117</v>
      </c>
    </row>
    <row r="87" spans="2:65" s="12" customFormat="1" ht="13.5" x14ac:dyDescent="0.3">
      <c r="B87" s="216"/>
      <c r="C87" s="217"/>
      <c r="D87" s="195" t="s">
        <v>206</v>
      </c>
      <c r="E87" s="252" t="s">
        <v>20</v>
      </c>
      <c r="F87" s="253" t="s">
        <v>540</v>
      </c>
      <c r="G87" s="217"/>
      <c r="H87" s="254">
        <v>2006.44</v>
      </c>
      <c r="I87" s="221"/>
      <c r="J87" s="217"/>
      <c r="K87" s="217"/>
      <c r="L87" s="222"/>
      <c r="M87" s="223"/>
      <c r="N87" s="224"/>
      <c r="O87" s="224"/>
      <c r="P87" s="224"/>
      <c r="Q87" s="224"/>
      <c r="R87" s="224"/>
      <c r="S87" s="224"/>
      <c r="T87" s="225"/>
      <c r="AT87" s="226" t="s">
        <v>206</v>
      </c>
      <c r="AU87" s="226" t="s">
        <v>81</v>
      </c>
      <c r="AV87" s="12" t="s">
        <v>81</v>
      </c>
      <c r="AW87" s="12" t="s">
        <v>37</v>
      </c>
      <c r="AX87" s="12" t="s">
        <v>22</v>
      </c>
      <c r="AY87" s="226" t="s">
        <v>117</v>
      </c>
    </row>
    <row r="88" spans="2:65" s="1" customFormat="1" ht="22.5" customHeight="1" x14ac:dyDescent="0.3">
      <c r="B88" s="35"/>
      <c r="C88" s="183" t="s">
        <v>163</v>
      </c>
      <c r="D88" s="183" t="s">
        <v>119</v>
      </c>
      <c r="E88" s="184" t="s">
        <v>262</v>
      </c>
      <c r="F88" s="185" t="s">
        <v>263</v>
      </c>
      <c r="G88" s="186" t="s">
        <v>224</v>
      </c>
      <c r="H88" s="187">
        <v>2006</v>
      </c>
      <c r="I88" s="188"/>
      <c r="J88" s="189">
        <f>ROUND(I88*H88,2)</f>
        <v>0</v>
      </c>
      <c r="K88" s="185" t="s">
        <v>201</v>
      </c>
      <c r="L88" s="55"/>
      <c r="M88" s="190" t="s">
        <v>20</v>
      </c>
      <c r="N88" s="191" t="s">
        <v>44</v>
      </c>
      <c r="O88" s="36"/>
      <c r="P88" s="192">
        <f>O88*H88</f>
        <v>0</v>
      </c>
      <c r="Q88" s="192">
        <v>0</v>
      </c>
      <c r="R88" s="192">
        <f>Q88*H88</f>
        <v>0</v>
      </c>
      <c r="S88" s="192">
        <v>0</v>
      </c>
      <c r="T88" s="193">
        <f>S88*H88</f>
        <v>0</v>
      </c>
      <c r="AR88" s="18" t="s">
        <v>116</v>
      </c>
      <c r="AT88" s="18" t="s">
        <v>119</v>
      </c>
      <c r="AU88" s="18" t="s">
        <v>81</v>
      </c>
      <c r="AY88" s="18" t="s">
        <v>117</v>
      </c>
      <c r="BE88" s="194">
        <f>IF(N88="základní",J88,0)</f>
        <v>0</v>
      </c>
      <c r="BF88" s="194">
        <f>IF(N88="snížená",J88,0)</f>
        <v>0</v>
      </c>
      <c r="BG88" s="194">
        <f>IF(N88="zákl. přenesená",J88,0)</f>
        <v>0</v>
      </c>
      <c r="BH88" s="194">
        <f>IF(N88="sníž. přenesená",J88,0)</f>
        <v>0</v>
      </c>
      <c r="BI88" s="194">
        <f>IF(N88="nulová",J88,0)</f>
        <v>0</v>
      </c>
      <c r="BJ88" s="18" t="s">
        <v>22</v>
      </c>
      <c r="BK88" s="194">
        <f>ROUND(I88*H88,2)</f>
        <v>0</v>
      </c>
      <c r="BL88" s="18" t="s">
        <v>116</v>
      </c>
      <c r="BM88" s="18" t="s">
        <v>541</v>
      </c>
    </row>
    <row r="89" spans="2:65" s="1" customFormat="1" ht="40.5" x14ac:dyDescent="0.3">
      <c r="B89" s="35"/>
      <c r="C89" s="57"/>
      <c r="D89" s="197" t="s">
        <v>124</v>
      </c>
      <c r="E89" s="57"/>
      <c r="F89" s="198" t="s">
        <v>265</v>
      </c>
      <c r="G89" s="57"/>
      <c r="H89" s="57"/>
      <c r="I89" s="153"/>
      <c r="J89" s="57"/>
      <c r="K89" s="57"/>
      <c r="L89" s="55"/>
      <c r="M89" s="72"/>
      <c r="N89" s="36"/>
      <c r="O89" s="36"/>
      <c r="P89" s="36"/>
      <c r="Q89" s="36"/>
      <c r="R89" s="36"/>
      <c r="S89" s="36"/>
      <c r="T89" s="73"/>
      <c r="AT89" s="18" t="s">
        <v>124</v>
      </c>
      <c r="AU89" s="18" t="s">
        <v>81</v>
      </c>
    </row>
    <row r="90" spans="2:65" s="1" customFormat="1" ht="189" x14ac:dyDescent="0.3">
      <c r="B90" s="35"/>
      <c r="C90" s="57"/>
      <c r="D90" s="197" t="s">
        <v>204</v>
      </c>
      <c r="E90" s="57"/>
      <c r="F90" s="200" t="s">
        <v>255</v>
      </c>
      <c r="G90" s="57"/>
      <c r="H90" s="57"/>
      <c r="I90" s="153"/>
      <c r="J90" s="57"/>
      <c r="K90" s="57"/>
      <c r="L90" s="55"/>
      <c r="M90" s="72"/>
      <c r="N90" s="36"/>
      <c r="O90" s="36"/>
      <c r="P90" s="36"/>
      <c r="Q90" s="36"/>
      <c r="R90" s="36"/>
      <c r="S90" s="36"/>
      <c r="T90" s="73"/>
      <c r="AT90" s="18" t="s">
        <v>204</v>
      </c>
      <c r="AU90" s="18" t="s">
        <v>81</v>
      </c>
    </row>
    <row r="91" spans="2:65" s="11" customFormat="1" ht="13.5" x14ac:dyDescent="0.3">
      <c r="B91" s="205"/>
      <c r="C91" s="206"/>
      <c r="D91" s="197" t="s">
        <v>206</v>
      </c>
      <c r="E91" s="207" t="s">
        <v>20</v>
      </c>
      <c r="F91" s="208" t="s">
        <v>542</v>
      </c>
      <c r="G91" s="206"/>
      <c r="H91" s="209" t="s">
        <v>20</v>
      </c>
      <c r="I91" s="210"/>
      <c r="J91" s="206"/>
      <c r="K91" s="206"/>
      <c r="L91" s="211"/>
      <c r="M91" s="212"/>
      <c r="N91" s="213"/>
      <c r="O91" s="213"/>
      <c r="P91" s="213"/>
      <c r="Q91" s="213"/>
      <c r="R91" s="213"/>
      <c r="S91" s="213"/>
      <c r="T91" s="214"/>
      <c r="AT91" s="215" t="s">
        <v>206</v>
      </c>
      <c r="AU91" s="215" t="s">
        <v>81</v>
      </c>
      <c r="AV91" s="11" t="s">
        <v>22</v>
      </c>
      <c r="AW91" s="11" t="s">
        <v>37</v>
      </c>
      <c r="AX91" s="11" t="s">
        <v>73</v>
      </c>
      <c r="AY91" s="215" t="s">
        <v>117</v>
      </c>
    </row>
    <row r="92" spans="2:65" s="11" customFormat="1" ht="27" x14ac:dyDescent="0.3">
      <c r="B92" s="205"/>
      <c r="C92" s="206"/>
      <c r="D92" s="197" t="s">
        <v>206</v>
      </c>
      <c r="E92" s="207" t="s">
        <v>20</v>
      </c>
      <c r="F92" s="208" t="s">
        <v>543</v>
      </c>
      <c r="G92" s="206"/>
      <c r="H92" s="209" t="s">
        <v>20</v>
      </c>
      <c r="I92" s="210"/>
      <c r="J92" s="206"/>
      <c r="K92" s="206"/>
      <c r="L92" s="211"/>
      <c r="M92" s="212"/>
      <c r="N92" s="213"/>
      <c r="O92" s="213"/>
      <c r="P92" s="213"/>
      <c r="Q92" s="213"/>
      <c r="R92" s="213"/>
      <c r="S92" s="213"/>
      <c r="T92" s="214"/>
      <c r="AT92" s="215" t="s">
        <v>206</v>
      </c>
      <c r="AU92" s="215" t="s">
        <v>81</v>
      </c>
      <c r="AV92" s="11" t="s">
        <v>22</v>
      </c>
      <c r="AW92" s="11" t="s">
        <v>37</v>
      </c>
      <c r="AX92" s="11" t="s">
        <v>73</v>
      </c>
      <c r="AY92" s="215" t="s">
        <v>117</v>
      </c>
    </row>
    <row r="93" spans="2:65" s="11" customFormat="1" ht="13.5" x14ac:dyDescent="0.3">
      <c r="B93" s="205"/>
      <c r="C93" s="206"/>
      <c r="D93" s="197" t="s">
        <v>206</v>
      </c>
      <c r="E93" s="207" t="s">
        <v>20</v>
      </c>
      <c r="F93" s="208" t="s">
        <v>267</v>
      </c>
      <c r="G93" s="206"/>
      <c r="H93" s="209" t="s">
        <v>20</v>
      </c>
      <c r="I93" s="210"/>
      <c r="J93" s="206"/>
      <c r="K93" s="206"/>
      <c r="L93" s="211"/>
      <c r="M93" s="212"/>
      <c r="N93" s="213"/>
      <c r="O93" s="213"/>
      <c r="P93" s="213"/>
      <c r="Q93" s="213"/>
      <c r="R93" s="213"/>
      <c r="S93" s="213"/>
      <c r="T93" s="214"/>
      <c r="AT93" s="215" t="s">
        <v>206</v>
      </c>
      <c r="AU93" s="215" t="s">
        <v>81</v>
      </c>
      <c r="AV93" s="11" t="s">
        <v>22</v>
      </c>
      <c r="AW93" s="11" t="s">
        <v>37</v>
      </c>
      <c r="AX93" s="11" t="s">
        <v>73</v>
      </c>
      <c r="AY93" s="215" t="s">
        <v>117</v>
      </c>
    </row>
    <row r="94" spans="2:65" s="12" customFormat="1" ht="13.5" x14ac:dyDescent="0.3">
      <c r="B94" s="216"/>
      <c r="C94" s="217"/>
      <c r="D94" s="195" t="s">
        <v>206</v>
      </c>
      <c r="E94" s="252" t="s">
        <v>20</v>
      </c>
      <c r="F94" s="253" t="s">
        <v>544</v>
      </c>
      <c r="G94" s="217"/>
      <c r="H94" s="254">
        <v>2006</v>
      </c>
      <c r="I94" s="221"/>
      <c r="J94" s="217"/>
      <c r="K94" s="217"/>
      <c r="L94" s="222"/>
      <c r="M94" s="223"/>
      <c r="N94" s="224"/>
      <c r="O94" s="224"/>
      <c r="P94" s="224"/>
      <c r="Q94" s="224"/>
      <c r="R94" s="224"/>
      <c r="S94" s="224"/>
      <c r="T94" s="225"/>
      <c r="AT94" s="226" t="s">
        <v>206</v>
      </c>
      <c r="AU94" s="226" t="s">
        <v>81</v>
      </c>
      <c r="AV94" s="12" t="s">
        <v>81</v>
      </c>
      <c r="AW94" s="12" t="s">
        <v>37</v>
      </c>
      <c r="AX94" s="12" t="s">
        <v>22</v>
      </c>
      <c r="AY94" s="226" t="s">
        <v>117</v>
      </c>
    </row>
    <row r="95" spans="2:65" s="1" customFormat="1" ht="31.5" customHeight="1" x14ac:dyDescent="0.3">
      <c r="B95" s="35"/>
      <c r="C95" s="183" t="s">
        <v>27</v>
      </c>
      <c r="D95" s="183" t="s">
        <v>119</v>
      </c>
      <c r="E95" s="184" t="s">
        <v>270</v>
      </c>
      <c r="F95" s="185" t="s">
        <v>271</v>
      </c>
      <c r="G95" s="186" t="s">
        <v>224</v>
      </c>
      <c r="H95" s="187">
        <v>12036</v>
      </c>
      <c r="I95" s="188"/>
      <c r="J95" s="189">
        <f>ROUND(I95*H95,2)</f>
        <v>0</v>
      </c>
      <c r="K95" s="185" t="s">
        <v>201</v>
      </c>
      <c r="L95" s="55"/>
      <c r="M95" s="190" t="s">
        <v>20</v>
      </c>
      <c r="N95" s="191" t="s">
        <v>44</v>
      </c>
      <c r="O95" s="36"/>
      <c r="P95" s="192">
        <f>O95*H95</f>
        <v>0</v>
      </c>
      <c r="Q95" s="192">
        <v>0</v>
      </c>
      <c r="R95" s="192">
        <f>Q95*H95</f>
        <v>0</v>
      </c>
      <c r="S95" s="192">
        <v>0</v>
      </c>
      <c r="T95" s="193">
        <f>S95*H95</f>
        <v>0</v>
      </c>
      <c r="AR95" s="18" t="s">
        <v>116</v>
      </c>
      <c r="AT95" s="18" t="s">
        <v>119</v>
      </c>
      <c r="AU95" s="18" t="s">
        <v>81</v>
      </c>
      <c r="AY95" s="18" t="s">
        <v>117</v>
      </c>
      <c r="BE95" s="194">
        <f>IF(N95="základní",J95,0)</f>
        <v>0</v>
      </c>
      <c r="BF95" s="194">
        <f>IF(N95="snížená",J95,0)</f>
        <v>0</v>
      </c>
      <c r="BG95" s="194">
        <f>IF(N95="zákl. přenesená",J95,0)</f>
        <v>0</v>
      </c>
      <c r="BH95" s="194">
        <f>IF(N95="sníž. přenesená",J95,0)</f>
        <v>0</v>
      </c>
      <c r="BI95" s="194">
        <f>IF(N95="nulová",J95,0)</f>
        <v>0</v>
      </c>
      <c r="BJ95" s="18" t="s">
        <v>22</v>
      </c>
      <c r="BK95" s="194">
        <f>ROUND(I95*H95,2)</f>
        <v>0</v>
      </c>
      <c r="BL95" s="18" t="s">
        <v>116</v>
      </c>
      <c r="BM95" s="18" t="s">
        <v>545</v>
      </c>
    </row>
    <row r="96" spans="2:65" s="1" customFormat="1" ht="40.5" x14ac:dyDescent="0.3">
      <c r="B96" s="35"/>
      <c r="C96" s="57"/>
      <c r="D96" s="197" t="s">
        <v>124</v>
      </c>
      <c r="E96" s="57"/>
      <c r="F96" s="198" t="s">
        <v>273</v>
      </c>
      <c r="G96" s="57"/>
      <c r="H96" s="57"/>
      <c r="I96" s="153"/>
      <c r="J96" s="57"/>
      <c r="K96" s="57"/>
      <c r="L96" s="55"/>
      <c r="M96" s="72"/>
      <c r="N96" s="36"/>
      <c r="O96" s="36"/>
      <c r="P96" s="36"/>
      <c r="Q96" s="36"/>
      <c r="R96" s="36"/>
      <c r="S96" s="36"/>
      <c r="T96" s="73"/>
      <c r="AT96" s="18" t="s">
        <v>124</v>
      </c>
      <c r="AU96" s="18" t="s">
        <v>81</v>
      </c>
    </row>
    <row r="97" spans="2:65" s="1" customFormat="1" ht="189" x14ac:dyDescent="0.3">
      <c r="B97" s="35"/>
      <c r="C97" s="57"/>
      <c r="D97" s="197" t="s">
        <v>204</v>
      </c>
      <c r="E97" s="57"/>
      <c r="F97" s="200" t="s">
        <v>255</v>
      </c>
      <c r="G97" s="57"/>
      <c r="H97" s="57"/>
      <c r="I97" s="153"/>
      <c r="J97" s="57"/>
      <c r="K97" s="57"/>
      <c r="L97" s="55"/>
      <c r="M97" s="72"/>
      <c r="N97" s="36"/>
      <c r="O97" s="36"/>
      <c r="P97" s="36"/>
      <c r="Q97" s="36"/>
      <c r="R97" s="36"/>
      <c r="S97" s="36"/>
      <c r="T97" s="73"/>
      <c r="AT97" s="18" t="s">
        <v>204</v>
      </c>
      <c r="AU97" s="18" t="s">
        <v>81</v>
      </c>
    </row>
    <row r="98" spans="2:65" s="11" customFormat="1" ht="13.5" x14ac:dyDescent="0.3">
      <c r="B98" s="205"/>
      <c r="C98" s="206"/>
      <c r="D98" s="197" t="s">
        <v>206</v>
      </c>
      <c r="E98" s="207" t="s">
        <v>20</v>
      </c>
      <c r="F98" s="208" t="s">
        <v>546</v>
      </c>
      <c r="G98" s="206"/>
      <c r="H98" s="209" t="s">
        <v>20</v>
      </c>
      <c r="I98" s="210"/>
      <c r="J98" s="206"/>
      <c r="K98" s="206"/>
      <c r="L98" s="211"/>
      <c r="M98" s="212"/>
      <c r="N98" s="213"/>
      <c r="O98" s="213"/>
      <c r="P98" s="213"/>
      <c r="Q98" s="213"/>
      <c r="R98" s="213"/>
      <c r="S98" s="213"/>
      <c r="T98" s="214"/>
      <c r="AT98" s="215" t="s">
        <v>206</v>
      </c>
      <c r="AU98" s="215" t="s">
        <v>81</v>
      </c>
      <c r="AV98" s="11" t="s">
        <v>22</v>
      </c>
      <c r="AW98" s="11" t="s">
        <v>37</v>
      </c>
      <c r="AX98" s="11" t="s">
        <v>73</v>
      </c>
      <c r="AY98" s="215" t="s">
        <v>117</v>
      </c>
    </row>
    <row r="99" spans="2:65" s="11" customFormat="1" ht="27" x14ac:dyDescent="0.3">
      <c r="B99" s="205"/>
      <c r="C99" s="206"/>
      <c r="D99" s="197" t="s">
        <v>206</v>
      </c>
      <c r="E99" s="207" t="s">
        <v>20</v>
      </c>
      <c r="F99" s="208" t="s">
        <v>274</v>
      </c>
      <c r="G99" s="206"/>
      <c r="H99" s="209" t="s">
        <v>20</v>
      </c>
      <c r="I99" s="210"/>
      <c r="J99" s="206"/>
      <c r="K99" s="206"/>
      <c r="L99" s="211"/>
      <c r="M99" s="212"/>
      <c r="N99" s="213"/>
      <c r="O99" s="213"/>
      <c r="P99" s="213"/>
      <c r="Q99" s="213"/>
      <c r="R99" s="213"/>
      <c r="S99" s="213"/>
      <c r="T99" s="214"/>
      <c r="AT99" s="215" t="s">
        <v>206</v>
      </c>
      <c r="AU99" s="215" t="s">
        <v>81</v>
      </c>
      <c r="AV99" s="11" t="s">
        <v>22</v>
      </c>
      <c r="AW99" s="11" t="s">
        <v>37</v>
      </c>
      <c r="AX99" s="11" t="s">
        <v>73</v>
      </c>
      <c r="AY99" s="215" t="s">
        <v>117</v>
      </c>
    </row>
    <row r="100" spans="2:65" s="11" customFormat="1" ht="13.5" x14ac:dyDescent="0.3">
      <c r="B100" s="205"/>
      <c r="C100" s="206"/>
      <c r="D100" s="197" t="s">
        <v>206</v>
      </c>
      <c r="E100" s="207" t="s">
        <v>20</v>
      </c>
      <c r="F100" s="208" t="s">
        <v>547</v>
      </c>
      <c r="G100" s="206"/>
      <c r="H100" s="209" t="s">
        <v>20</v>
      </c>
      <c r="I100" s="210"/>
      <c r="J100" s="206"/>
      <c r="K100" s="206"/>
      <c r="L100" s="211"/>
      <c r="M100" s="212"/>
      <c r="N100" s="213"/>
      <c r="O100" s="213"/>
      <c r="P100" s="213"/>
      <c r="Q100" s="213"/>
      <c r="R100" s="213"/>
      <c r="S100" s="213"/>
      <c r="T100" s="214"/>
      <c r="AT100" s="215" t="s">
        <v>206</v>
      </c>
      <c r="AU100" s="215" t="s">
        <v>81</v>
      </c>
      <c r="AV100" s="11" t="s">
        <v>22</v>
      </c>
      <c r="AW100" s="11" t="s">
        <v>37</v>
      </c>
      <c r="AX100" s="11" t="s">
        <v>73</v>
      </c>
      <c r="AY100" s="215" t="s">
        <v>117</v>
      </c>
    </row>
    <row r="101" spans="2:65" s="12" customFormat="1" ht="13.5" x14ac:dyDescent="0.3">
      <c r="B101" s="216"/>
      <c r="C101" s="217"/>
      <c r="D101" s="195" t="s">
        <v>206</v>
      </c>
      <c r="E101" s="252" t="s">
        <v>20</v>
      </c>
      <c r="F101" s="253" t="s">
        <v>548</v>
      </c>
      <c r="G101" s="217"/>
      <c r="H101" s="254">
        <v>12036</v>
      </c>
      <c r="I101" s="221"/>
      <c r="J101" s="217"/>
      <c r="K101" s="217"/>
      <c r="L101" s="222"/>
      <c r="M101" s="223"/>
      <c r="N101" s="224"/>
      <c r="O101" s="224"/>
      <c r="P101" s="224"/>
      <c r="Q101" s="224"/>
      <c r="R101" s="224"/>
      <c r="S101" s="224"/>
      <c r="T101" s="225"/>
      <c r="AT101" s="226" t="s">
        <v>206</v>
      </c>
      <c r="AU101" s="226" t="s">
        <v>81</v>
      </c>
      <c r="AV101" s="12" t="s">
        <v>81</v>
      </c>
      <c r="AW101" s="12" t="s">
        <v>37</v>
      </c>
      <c r="AX101" s="12" t="s">
        <v>22</v>
      </c>
      <c r="AY101" s="226" t="s">
        <v>117</v>
      </c>
    </row>
    <row r="102" spans="2:65" s="1" customFormat="1" ht="22.5" customHeight="1" x14ac:dyDescent="0.3">
      <c r="B102" s="35"/>
      <c r="C102" s="183" t="s">
        <v>549</v>
      </c>
      <c r="D102" s="183" t="s">
        <v>119</v>
      </c>
      <c r="E102" s="184" t="s">
        <v>550</v>
      </c>
      <c r="F102" s="185" t="s">
        <v>551</v>
      </c>
      <c r="G102" s="186" t="s">
        <v>224</v>
      </c>
      <c r="H102" s="187">
        <v>2006</v>
      </c>
      <c r="I102" s="188"/>
      <c r="J102" s="189">
        <f>ROUND(I102*H102,2)</f>
        <v>0</v>
      </c>
      <c r="K102" s="185" t="s">
        <v>201</v>
      </c>
      <c r="L102" s="55"/>
      <c r="M102" s="190" t="s">
        <v>20</v>
      </c>
      <c r="N102" s="191" t="s">
        <v>44</v>
      </c>
      <c r="O102" s="36"/>
      <c r="P102" s="192">
        <f>O102*H102</f>
        <v>0</v>
      </c>
      <c r="Q102" s="192">
        <v>0</v>
      </c>
      <c r="R102" s="192">
        <f>Q102*H102</f>
        <v>0</v>
      </c>
      <c r="S102" s="192">
        <v>0</v>
      </c>
      <c r="T102" s="193">
        <f>S102*H102</f>
        <v>0</v>
      </c>
      <c r="AR102" s="18" t="s">
        <v>116</v>
      </c>
      <c r="AT102" s="18" t="s">
        <v>119</v>
      </c>
      <c r="AU102" s="18" t="s">
        <v>81</v>
      </c>
      <c r="AY102" s="18" t="s">
        <v>117</v>
      </c>
      <c r="BE102" s="194">
        <f>IF(N102="základní",J102,0)</f>
        <v>0</v>
      </c>
      <c r="BF102" s="194">
        <f>IF(N102="snížená",J102,0)</f>
        <v>0</v>
      </c>
      <c r="BG102" s="194">
        <f>IF(N102="zákl. přenesená",J102,0)</f>
        <v>0</v>
      </c>
      <c r="BH102" s="194">
        <f>IF(N102="sníž. přenesená",J102,0)</f>
        <v>0</v>
      </c>
      <c r="BI102" s="194">
        <f>IF(N102="nulová",J102,0)</f>
        <v>0</v>
      </c>
      <c r="BJ102" s="18" t="s">
        <v>22</v>
      </c>
      <c r="BK102" s="194">
        <f>ROUND(I102*H102,2)</f>
        <v>0</v>
      </c>
      <c r="BL102" s="18" t="s">
        <v>116</v>
      </c>
      <c r="BM102" s="18" t="s">
        <v>552</v>
      </c>
    </row>
    <row r="103" spans="2:65" s="1" customFormat="1" ht="54" x14ac:dyDescent="0.3">
      <c r="B103" s="35"/>
      <c r="C103" s="57"/>
      <c r="D103" s="197" t="s">
        <v>124</v>
      </c>
      <c r="E103" s="57"/>
      <c r="F103" s="198" t="s">
        <v>553</v>
      </c>
      <c r="G103" s="57"/>
      <c r="H103" s="57"/>
      <c r="I103" s="153"/>
      <c r="J103" s="57"/>
      <c r="K103" s="57"/>
      <c r="L103" s="55"/>
      <c r="M103" s="72"/>
      <c r="N103" s="36"/>
      <c r="O103" s="36"/>
      <c r="P103" s="36"/>
      <c r="Q103" s="36"/>
      <c r="R103" s="36"/>
      <c r="S103" s="36"/>
      <c r="T103" s="73"/>
      <c r="AT103" s="18" t="s">
        <v>124</v>
      </c>
      <c r="AU103" s="18" t="s">
        <v>81</v>
      </c>
    </row>
    <row r="104" spans="2:65" s="1" customFormat="1" ht="409.5" x14ac:dyDescent="0.3">
      <c r="B104" s="35"/>
      <c r="C104" s="57"/>
      <c r="D104" s="197" t="s">
        <v>204</v>
      </c>
      <c r="E104" s="57"/>
      <c r="F104" s="200" t="s">
        <v>282</v>
      </c>
      <c r="G104" s="57"/>
      <c r="H104" s="57"/>
      <c r="I104" s="153"/>
      <c r="J104" s="57"/>
      <c r="K104" s="57"/>
      <c r="L104" s="55"/>
      <c r="M104" s="72"/>
      <c r="N104" s="36"/>
      <c r="O104" s="36"/>
      <c r="P104" s="36"/>
      <c r="Q104" s="36"/>
      <c r="R104" s="36"/>
      <c r="S104" s="36"/>
      <c r="T104" s="73"/>
      <c r="AT104" s="18" t="s">
        <v>204</v>
      </c>
      <c r="AU104" s="18" t="s">
        <v>81</v>
      </c>
    </row>
    <row r="105" spans="2:65" s="12" customFormat="1" ht="13.5" x14ac:dyDescent="0.3">
      <c r="B105" s="216"/>
      <c r="C105" s="217"/>
      <c r="D105" s="197" t="s">
        <v>206</v>
      </c>
      <c r="E105" s="218" t="s">
        <v>20</v>
      </c>
      <c r="F105" s="219" t="s">
        <v>20</v>
      </c>
      <c r="G105" s="217"/>
      <c r="H105" s="220">
        <v>0</v>
      </c>
      <c r="I105" s="221"/>
      <c r="J105" s="217"/>
      <c r="K105" s="217"/>
      <c r="L105" s="222"/>
      <c r="M105" s="223"/>
      <c r="N105" s="224"/>
      <c r="O105" s="224"/>
      <c r="P105" s="224"/>
      <c r="Q105" s="224"/>
      <c r="R105" s="224"/>
      <c r="S105" s="224"/>
      <c r="T105" s="225"/>
      <c r="AT105" s="226" t="s">
        <v>206</v>
      </c>
      <c r="AU105" s="226" t="s">
        <v>81</v>
      </c>
      <c r="AV105" s="12" t="s">
        <v>81</v>
      </c>
      <c r="AW105" s="12" t="s">
        <v>37</v>
      </c>
      <c r="AX105" s="12" t="s">
        <v>73</v>
      </c>
      <c r="AY105" s="226" t="s">
        <v>117</v>
      </c>
    </row>
    <row r="106" spans="2:65" s="11" customFormat="1" ht="13.5" x14ac:dyDescent="0.3">
      <c r="B106" s="205"/>
      <c r="C106" s="206"/>
      <c r="D106" s="197" t="s">
        <v>206</v>
      </c>
      <c r="E106" s="207" t="s">
        <v>20</v>
      </c>
      <c r="F106" s="208" t="s">
        <v>554</v>
      </c>
      <c r="G106" s="206"/>
      <c r="H106" s="209" t="s">
        <v>20</v>
      </c>
      <c r="I106" s="210"/>
      <c r="J106" s="206"/>
      <c r="K106" s="206"/>
      <c r="L106" s="211"/>
      <c r="M106" s="212"/>
      <c r="N106" s="213"/>
      <c r="O106" s="213"/>
      <c r="P106" s="213"/>
      <c r="Q106" s="213"/>
      <c r="R106" s="213"/>
      <c r="S106" s="213"/>
      <c r="T106" s="214"/>
      <c r="AT106" s="215" t="s">
        <v>206</v>
      </c>
      <c r="AU106" s="215" t="s">
        <v>81</v>
      </c>
      <c r="AV106" s="11" t="s">
        <v>22</v>
      </c>
      <c r="AW106" s="11" t="s">
        <v>37</v>
      </c>
      <c r="AX106" s="11" t="s">
        <v>73</v>
      </c>
      <c r="AY106" s="215" t="s">
        <v>117</v>
      </c>
    </row>
    <row r="107" spans="2:65" s="11" customFormat="1" ht="13.5" x14ac:dyDescent="0.3">
      <c r="B107" s="205"/>
      <c r="C107" s="206"/>
      <c r="D107" s="197" t="s">
        <v>206</v>
      </c>
      <c r="E107" s="207" t="s">
        <v>20</v>
      </c>
      <c r="F107" s="208" t="s">
        <v>555</v>
      </c>
      <c r="G107" s="206"/>
      <c r="H107" s="209" t="s">
        <v>20</v>
      </c>
      <c r="I107" s="210"/>
      <c r="J107" s="206"/>
      <c r="K107" s="206"/>
      <c r="L107" s="211"/>
      <c r="M107" s="212"/>
      <c r="N107" s="213"/>
      <c r="O107" s="213"/>
      <c r="P107" s="213"/>
      <c r="Q107" s="213"/>
      <c r="R107" s="213"/>
      <c r="S107" s="213"/>
      <c r="T107" s="214"/>
      <c r="AT107" s="215" t="s">
        <v>206</v>
      </c>
      <c r="AU107" s="215" t="s">
        <v>81</v>
      </c>
      <c r="AV107" s="11" t="s">
        <v>22</v>
      </c>
      <c r="AW107" s="11" t="s">
        <v>37</v>
      </c>
      <c r="AX107" s="11" t="s">
        <v>73</v>
      </c>
      <c r="AY107" s="215" t="s">
        <v>117</v>
      </c>
    </row>
    <row r="108" spans="2:65" s="11" customFormat="1" ht="13.5" x14ac:dyDescent="0.3">
      <c r="B108" s="205"/>
      <c r="C108" s="206"/>
      <c r="D108" s="197" t="s">
        <v>206</v>
      </c>
      <c r="E108" s="207" t="s">
        <v>20</v>
      </c>
      <c r="F108" s="208" t="s">
        <v>556</v>
      </c>
      <c r="G108" s="206"/>
      <c r="H108" s="209" t="s">
        <v>20</v>
      </c>
      <c r="I108" s="210"/>
      <c r="J108" s="206"/>
      <c r="K108" s="206"/>
      <c r="L108" s="211"/>
      <c r="M108" s="212"/>
      <c r="N108" s="213"/>
      <c r="O108" s="213"/>
      <c r="P108" s="213"/>
      <c r="Q108" s="213"/>
      <c r="R108" s="213"/>
      <c r="S108" s="213"/>
      <c r="T108" s="214"/>
      <c r="AT108" s="215" t="s">
        <v>206</v>
      </c>
      <c r="AU108" s="215" t="s">
        <v>81</v>
      </c>
      <c r="AV108" s="11" t="s">
        <v>22</v>
      </c>
      <c r="AW108" s="11" t="s">
        <v>37</v>
      </c>
      <c r="AX108" s="11" t="s">
        <v>73</v>
      </c>
      <c r="AY108" s="215" t="s">
        <v>117</v>
      </c>
    </row>
    <row r="109" spans="2:65" s="11" customFormat="1" ht="13.5" x14ac:dyDescent="0.3">
      <c r="B109" s="205"/>
      <c r="C109" s="206"/>
      <c r="D109" s="197" t="s">
        <v>206</v>
      </c>
      <c r="E109" s="207" t="s">
        <v>20</v>
      </c>
      <c r="F109" s="208" t="s">
        <v>557</v>
      </c>
      <c r="G109" s="206"/>
      <c r="H109" s="209" t="s">
        <v>20</v>
      </c>
      <c r="I109" s="210"/>
      <c r="J109" s="206"/>
      <c r="K109" s="206"/>
      <c r="L109" s="211"/>
      <c r="M109" s="212"/>
      <c r="N109" s="213"/>
      <c r="O109" s="213"/>
      <c r="P109" s="213"/>
      <c r="Q109" s="213"/>
      <c r="R109" s="213"/>
      <c r="S109" s="213"/>
      <c r="T109" s="214"/>
      <c r="AT109" s="215" t="s">
        <v>206</v>
      </c>
      <c r="AU109" s="215" t="s">
        <v>81</v>
      </c>
      <c r="AV109" s="11" t="s">
        <v>22</v>
      </c>
      <c r="AW109" s="11" t="s">
        <v>37</v>
      </c>
      <c r="AX109" s="11" t="s">
        <v>73</v>
      </c>
      <c r="AY109" s="215" t="s">
        <v>117</v>
      </c>
    </row>
    <row r="110" spans="2:65" s="12" customFormat="1" ht="13.5" x14ac:dyDescent="0.3">
      <c r="B110" s="216"/>
      <c r="C110" s="217"/>
      <c r="D110" s="195" t="s">
        <v>206</v>
      </c>
      <c r="E110" s="252" t="s">
        <v>20</v>
      </c>
      <c r="F110" s="253" t="s">
        <v>544</v>
      </c>
      <c r="G110" s="217"/>
      <c r="H110" s="254">
        <v>2006</v>
      </c>
      <c r="I110" s="221"/>
      <c r="J110" s="217"/>
      <c r="K110" s="217"/>
      <c r="L110" s="222"/>
      <c r="M110" s="223"/>
      <c r="N110" s="224"/>
      <c r="O110" s="224"/>
      <c r="P110" s="224"/>
      <c r="Q110" s="224"/>
      <c r="R110" s="224"/>
      <c r="S110" s="224"/>
      <c r="T110" s="225"/>
      <c r="AT110" s="226" t="s">
        <v>206</v>
      </c>
      <c r="AU110" s="226" t="s">
        <v>81</v>
      </c>
      <c r="AV110" s="12" t="s">
        <v>81</v>
      </c>
      <c r="AW110" s="12" t="s">
        <v>37</v>
      </c>
      <c r="AX110" s="12" t="s">
        <v>22</v>
      </c>
      <c r="AY110" s="226" t="s">
        <v>117</v>
      </c>
    </row>
    <row r="111" spans="2:65" s="1" customFormat="1" ht="31.5" customHeight="1" x14ac:dyDescent="0.3">
      <c r="B111" s="35"/>
      <c r="C111" s="255" t="s">
        <v>8</v>
      </c>
      <c r="D111" s="255" t="s">
        <v>299</v>
      </c>
      <c r="E111" s="256" t="s">
        <v>558</v>
      </c>
      <c r="F111" s="257" t="s">
        <v>559</v>
      </c>
      <c r="G111" s="258" t="s">
        <v>404</v>
      </c>
      <c r="H111" s="259">
        <v>2868.58</v>
      </c>
      <c r="I111" s="260"/>
      <c r="J111" s="261">
        <f>ROUND(I111*H111,2)</f>
        <v>0</v>
      </c>
      <c r="K111" s="257" t="s">
        <v>20</v>
      </c>
      <c r="L111" s="262"/>
      <c r="M111" s="263" t="s">
        <v>20</v>
      </c>
      <c r="N111" s="264" t="s">
        <v>44</v>
      </c>
      <c r="O111" s="36"/>
      <c r="P111" s="192">
        <f>O111*H111</f>
        <v>0</v>
      </c>
      <c r="Q111" s="192">
        <v>1</v>
      </c>
      <c r="R111" s="192">
        <f>Q111*H111</f>
        <v>2868.58</v>
      </c>
      <c r="S111" s="192">
        <v>0</v>
      </c>
      <c r="T111" s="193">
        <f>S111*H111</f>
        <v>0</v>
      </c>
      <c r="AR111" s="18" t="s">
        <v>157</v>
      </c>
      <c r="AT111" s="18" t="s">
        <v>299</v>
      </c>
      <c r="AU111" s="18" t="s">
        <v>81</v>
      </c>
      <c r="AY111" s="18" t="s">
        <v>117</v>
      </c>
      <c r="BE111" s="194">
        <f>IF(N111="základní",J111,0)</f>
        <v>0</v>
      </c>
      <c r="BF111" s="194">
        <f>IF(N111="snížená",J111,0)</f>
        <v>0</v>
      </c>
      <c r="BG111" s="194">
        <f>IF(N111="zákl. přenesená",J111,0)</f>
        <v>0</v>
      </c>
      <c r="BH111" s="194">
        <f>IF(N111="sníž. přenesená",J111,0)</f>
        <v>0</v>
      </c>
      <c r="BI111" s="194">
        <f>IF(N111="nulová",J111,0)</f>
        <v>0</v>
      </c>
      <c r="BJ111" s="18" t="s">
        <v>22</v>
      </c>
      <c r="BK111" s="194">
        <f>ROUND(I111*H111,2)</f>
        <v>0</v>
      </c>
      <c r="BL111" s="18" t="s">
        <v>116</v>
      </c>
      <c r="BM111" s="18" t="s">
        <v>560</v>
      </c>
    </row>
    <row r="112" spans="2:65" s="11" customFormat="1" ht="13.5" x14ac:dyDescent="0.3">
      <c r="B112" s="205"/>
      <c r="C112" s="206"/>
      <c r="D112" s="197" t="s">
        <v>206</v>
      </c>
      <c r="E112" s="207" t="s">
        <v>20</v>
      </c>
      <c r="F112" s="208" t="s">
        <v>561</v>
      </c>
      <c r="G112" s="206"/>
      <c r="H112" s="209" t="s">
        <v>20</v>
      </c>
      <c r="I112" s="210"/>
      <c r="J112" s="206"/>
      <c r="K112" s="206"/>
      <c r="L112" s="211"/>
      <c r="M112" s="212"/>
      <c r="N112" s="213"/>
      <c r="O112" s="213"/>
      <c r="P112" s="213"/>
      <c r="Q112" s="213"/>
      <c r="R112" s="213"/>
      <c r="S112" s="213"/>
      <c r="T112" s="214"/>
      <c r="AT112" s="215" t="s">
        <v>206</v>
      </c>
      <c r="AU112" s="215" t="s">
        <v>81</v>
      </c>
      <c r="AV112" s="11" t="s">
        <v>22</v>
      </c>
      <c r="AW112" s="11" t="s">
        <v>37</v>
      </c>
      <c r="AX112" s="11" t="s">
        <v>73</v>
      </c>
      <c r="AY112" s="215" t="s">
        <v>117</v>
      </c>
    </row>
    <row r="113" spans="2:65" s="11" customFormat="1" ht="13.5" x14ac:dyDescent="0.3">
      <c r="B113" s="205"/>
      <c r="C113" s="206"/>
      <c r="D113" s="197" t="s">
        <v>206</v>
      </c>
      <c r="E113" s="207" t="s">
        <v>20</v>
      </c>
      <c r="F113" s="208" t="s">
        <v>458</v>
      </c>
      <c r="G113" s="206"/>
      <c r="H113" s="209" t="s">
        <v>20</v>
      </c>
      <c r="I113" s="210"/>
      <c r="J113" s="206"/>
      <c r="K113" s="206"/>
      <c r="L113" s="211"/>
      <c r="M113" s="212"/>
      <c r="N113" s="213"/>
      <c r="O113" s="213"/>
      <c r="P113" s="213"/>
      <c r="Q113" s="213"/>
      <c r="R113" s="213"/>
      <c r="S113" s="213"/>
      <c r="T113" s="214"/>
      <c r="AT113" s="215" t="s">
        <v>206</v>
      </c>
      <c r="AU113" s="215" t="s">
        <v>81</v>
      </c>
      <c r="AV113" s="11" t="s">
        <v>22</v>
      </c>
      <c r="AW113" s="11" t="s">
        <v>37</v>
      </c>
      <c r="AX113" s="11" t="s">
        <v>73</v>
      </c>
      <c r="AY113" s="215" t="s">
        <v>117</v>
      </c>
    </row>
    <row r="114" spans="2:65" s="11" customFormat="1" ht="13.5" x14ac:dyDescent="0.3">
      <c r="B114" s="205"/>
      <c r="C114" s="206"/>
      <c r="D114" s="197" t="s">
        <v>206</v>
      </c>
      <c r="E114" s="207" t="s">
        <v>20</v>
      </c>
      <c r="F114" s="208" t="s">
        <v>230</v>
      </c>
      <c r="G114" s="206"/>
      <c r="H114" s="209" t="s">
        <v>20</v>
      </c>
      <c r="I114" s="210"/>
      <c r="J114" s="206"/>
      <c r="K114" s="206"/>
      <c r="L114" s="211"/>
      <c r="M114" s="212"/>
      <c r="N114" s="213"/>
      <c r="O114" s="213"/>
      <c r="P114" s="213"/>
      <c r="Q114" s="213"/>
      <c r="R114" s="213"/>
      <c r="S114" s="213"/>
      <c r="T114" s="214"/>
      <c r="AT114" s="215" t="s">
        <v>206</v>
      </c>
      <c r="AU114" s="215" t="s">
        <v>81</v>
      </c>
      <c r="AV114" s="11" t="s">
        <v>22</v>
      </c>
      <c r="AW114" s="11" t="s">
        <v>37</v>
      </c>
      <c r="AX114" s="11" t="s">
        <v>73</v>
      </c>
      <c r="AY114" s="215" t="s">
        <v>117</v>
      </c>
    </row>
    <row r="115" spans="2:65" s="11" customFormat="1" ht="13.5" x14ac:dyDescent="0.3">
      <c r="B115" s="205"/>
      <c r="C115" s="206"/>
      <c r="D115" s="197" t="s">
        <v>206</v>
      </c>
      <c r="E115" s="207" t="s">
        <v>20</v>
      </c>
      <c r="F115" s="208" t="s">
        <v>562</v>
      </c>
      <c r="G115" s="206"/>
      <c r="H115" s="209" t="s">
        <v>20</v>
      </c>
      <c r="I115" s="210"/>
      <c r="J115" s="206"/>
      <c r="K115" s="206"/>
      <c r="L115" s="211"/>
      <c r="M115" s="212"/>
      <c r="N115" s="213"/>
      <c r="O115" s="213"/>
      <c r="P115" s="213"/>
      <c r="Q115" s="213"/>
      <c r="R115" s="213"/>
      <c r="S115" s="213"/>
      <c r="T115" s="214"/>
      <c r="AT115" s="215" t="s">
        <v>206</v>
      </c>
      <c r="AU115" s="215" t="s">
        <v>81</v>
      </c>
      <c r="AV115" s="11" t="s">
        <v>22</v>
      </c>
      <c r="AW115" s="11" t="s">
        <v>37</v>
      </c>
      <c r="AX115" s="11" t="s">
        <v>73</v>
      </c>
      <c r="AY115" s="215" t="s">
        <v>117</v>
      </c>
    </row>
    <row r="116" spans="2:65" s="12" customFormat="1" ht="13.5" x14ac:dyDescent="0.3">
      <c r="B116" s="216"/>
      <c r="C116" s="217"/>
      <c r="D116" s="195" t="s">
        <v>206</v>
      </c>
      <c r="E116" s="252" t="s">
        <v>20</v>
      </c>
      <c r="F116" s="253" t="s">
        <v>563</v>
      </c>
      <c r="G116" s="217"/>
      <c r="H116" s="254">
        <v>2868.58</v>
      </c>
      <c r="I116" s="221"/>
      <c r="J116" s="217"/>
      <c r="K116" s="217"/>
      <c r="L116" s="222"/>
      <c r="M116" s="223"/>
      <c r="N116" s="224"/>
      <c r="O116" s="224"/>
      <c r="P116" s="224"/>
      <c r="Q116" s="224"/>
      <c r="R116" s="224"/>
      <c r="S116" s="224"/>
      <c r="T116" s="225"/>
      <c r="AT116" s="226" t="s">
        <v>206</v>
      </c>
      <c r="AU116" s="226" t="s">
        <v>81</v>
      </c>
      <c r="AV116" s="12" t="s">
        <v>81</v>
      </c>
      <c r="AW116" s="12" t="s">
        <v>37</v>
      </c>
      <c r="AX116" s="12" t="s">
        <v>22</v>
      </c>
      <c r="AY116" s="226" t="s">
        <v>117</v>
      </c>
    </row>
    <row r="117" spans="2:65" s="1" customFormat="1" ht="22.5" customHeight="1" x14ac:dyDescent="0.3">
      <c r="B117" s="35"/>
      <c r="C117" s="183" t="s">
        <v>386</v>
      </c>
      <c r="D117" s="183" t="s">
        <v>119</v>
      </c>
      <c r="E117" s="184" t="s">
        <v>285</v>
      </c>
      <c r="F117" s="185" t="s">
        <v>286</v>
      </c>
      <c r="G117" s="186" t="s">
        <v>224</v>
      </c>
      <c r="H117" s="187">
        <v>2006.44</v>
      </c>
      <c r="I117" s="188"/>
      <c r="J117" s="189">
        <f>ROUND(I117*H117,2)</f>
        <v>0</v>
      </c>
      <c r="K117" s="185" t="s">
        <v>201</v>
      </c>
      <c r="L117" s="55"/>
      <c r="M117" s="190" t="s">
        <v>20</v>
      </c>
      <c r="N117" s="191" t="s">
        <v>44</v>
      </c>
      <c r="O117" s="36"/>
      <c r="P117" s="192">
        <f>O117*H117</f>
        <v>0</v>
      </c>
      <c r="Q117" s="192">
        <v>0</v>
      </c>
      <c r="R117" s="192">
        <f>Q117*H117</f>
        <v>0</v>
      </c>
      <c r="S117" s="192">
        <v>0</v>
      </c>
      <c r="T117" s="193">
        <f>S117*H117</f>
        <v>0</v>
      </c>
      <c r="AR117" s="18" t="s">
        <v>116</v>
      </c>
      <c r="AT117" s="18" t="s">
        <v>119</v>
      </c>
      <c r="AU117" s="18" t="s">
        <v>81</v>
      </c>
      <c r="AY117" s="18" t="s">
        <v>117</v>
      </c>
      <c r="BE117" s="194">
        <f>IF(N117="základní",J117,0)</f>
        <v>0</v>
      </c>
      <c r="BF117" s="194">
        <f>IF(N117="snížená",J117,0)</f>
        <v>0</v>
      </c>
      <c r="BG117" s="194">
        <f>IF(N117="zákl. přenesená",J117,0)</f>
        <v>0</v>
      </c>
      <c r="BH117" s="194">
        <f>IF(N117="sníž. přenesená",J117,0)</f>
        <v>0</v>
      </c>
      <c r="BI117" s="194">
        <f>IF(N117="nulová",J117,0)</f>
        <v>0</v>
      </c>
      <c r="BJ117" s="18" t="s">
        <v>22</v>
      </c>
      <c r="BK117" s="194">
        <f>ROUND(I117*H117,2)</f>
        <v>0</v>
      </c>
      <c r="BL117" s="18" t="s">
        <v>116</v>
      </c>
      <c r="BM117" s="18" t="s">
        <v>564</v>
      </c>
    </row>
    <row r="118" spans="2:65" s="1" customFormat="1" ht="13.5" x14ac:dyDescent="0.3">
      <c r="B118" s="35"/>
      <c r="C118" s="57"/>
      <c r="D118" s="197" t="s">
        <v>124</v>
      </c>
      <c r="E118" s="57"/>
      <c r="F118" s="198" t="s">
        <v>286</v>
      </c>
      <c r="G118" s="57"/>
      <c r="H118" s="57"/>
      <c r="I118" s="153"/>
      <c r="J118" s="57"/>
      <c r="K118" s="57"/>
      <c r="L118" s="55"/>
      <c r="M118" s="72"/>
      <c r="N118" s="36"/>
      <c r="O118" s="36"/>
      <c r="P118" s="36"/>
      <c r="Q118" s="36"/>
      <c r="R118" s="36"/>
      <c r="S118" s="36"/>
      <c r="T118" s="73"/>
      <c r="AT118" s="18" t="s">
        <v>124</v>
      </c>
      <c r="AU118" s="18" t="s">
        <v>81</v>
      </c>
    </row>
    <row r="119" spans="2:65" s="1" customFormat="1" ht="297" x14ac:dyDescent="0.3">
      <c r="B119" s="35"/>
      <c r="C119" s="57"/>
      <c r="D119" s="197" t="s">
        <v>204</v>
      </c>
      <c r="E119" s="57"/>
      <c r="F119" s="200" t="s">
        <v>288</v>
      </c>
      <c r="G119" s="57"/>
      <c r="H119" s="57"/>
      <c r="I119" s="153"/>
      <c r="J119" s="57"/>
      <c r="K119" s="57"/>
      <c r="L119" s="55"/>
      <c r="M119" s="72"/>
      <c r="N119" s="36"/>
      <c r="O119" s="36"/>
      <c r="P119" s="36"/>
      <c r="Q119" s="36"/>
      <c r="R119" s="36"/>
      <c r="S119" s="36"/>
      <c r="T119" s="73"/>
      <c r="AT119" s="18" t="s">
        <v>204</v>
      </c>
      <c r="AU119" s="18" t="s">
        <v>81</v>
      </c>
    </row>
    <row r="120" spans="2:65" s="11" customFormat="1" ht="27" x14ac:dyDescent="0.3">
      <c r="B120" s="205"/>
      <c r="C120" s="206"/>
      <c r="D120" s="197" t="s">
        <v>206</v>
      </c>
      <c r="E120" s="207" t="s">
        <v>20</v>
      </c>
      <c r="F120" s="208" t="s">
        <v>539</v>
      </c>
      <c r="G120" s="206"/>
      <c r="H120" s="209" t="s">
        <v>20</v>
      </c>
      <c r="I120" s="210"/>
      <c r="J120" s="206"/>
      <c r="K120" s="206"/>
      <c r="L120" s="211"/>
      <c r="M120" s="212"/>
      <c r="N120" s="213"/>
      <c r="O120" s="213"/>
      <c r="P120" s="213"/>
      <c r="Q120" s="213"/>
      <c r="R120" s="213"/>
      <c r="S120" s="213"/>
      <c r="T120" s="214"/>
      <c r="AT120" s="215" t="s">
        <v>206</v>
      </c>
      <c r="AU120" s="215" t="s">
        <v>81</v>
      </c>
      <c r="AV120" s="11" t="s">
        <v>22</v>
      </c>
      <c r="AW120" s="11" t="s">
        <v>37</v>
      </c>
      <c r="AX120" s="11" t="s">
        <v>73</v>
      </c>
      <c r="AY120" s="215" t="s">
        <v>117</v>
      </c>
    </row>
    <row r="121" spans="2:65" s="11" customFormat="1" ht="13.5" x14ac:dyDescent="0.3">
      <c r="B121" s="205"/>
      <c r="C121" s="206"/>
      <c r="D121" s="197" t="s">
        <v>206</v>
      </c>
      <c r="E121" s="207" t="s">
        <v>20</v>
      </c>
      <c r="F121" s="208" t="s">
        <v>230</v>
      </c>
      <c r="G121" s="206"/>
      <c r="H121" s="209" t="s">
        <v>20</v>
      </c>
      <c r="I121" s="210"/>
      <c r="J121" s="206"/>
      <c r="K121" s="206"/>
      <c r="L121" s="211"/>
      <c r="M121" s="212"/>
      <c r="N121" s="213"/>
      <c r="O121" s="213"/>
      <c r="P121" s="213"/>
      <c r="Q121" s="213"/>
      <c r="R121" s="213"/>
      <c r="S121" s="213"/>
      <c r="T121" s="214"/>
      <c r="AT121" s="215" t="s">
        <v>206</v>
      </c>
      <c r="AU121" s="215" t="s">
        <v>81</v>
      </c>
      <c r="AV121" s="11" t="s">
        <v>22</v>
      </c>
      <c r="AW121" s="11" t="s">
        <v>37</v>
      </c>
      <c r="AX121" s="11" t="s">
        <v>73</v>
      </c>
      <c r="AY121" s="215" t="s">
        <v>117</v>
      </c>
    </row>
    <row r="122" spans="2:65" s="12" customFormat="1" ht="13.5" x14ac:dyDescent="0.3">
      <c r="B122" s="216"/>
      <c r="C122" s="217"/>
      <c r="D122" s="195" t="s">
        <v>206</v>
      </c>
      <c r="E122" s="252" t="s">
        <v>20</v>
      </c>
      <c r="F122" s="253" t="s">
        <v>540</v>
      </c>
      <c r="G122" s="217"/>
      <c r="H122" s="254">
        <v>2006.44</v>
      </c>
      <c r="I122" s="221"/>
      <c r="J122" s="217"/>
      <c r="K122" s="217"/>
      <c r="L122" s="222"/>
      <c r="M122" s="223"/>
      <c r="N122" s="224"/>
      <c r="O122" s="224"/>
      <c r="P122" s="224"/>
      <c r="Q122" s="224"/>
      <c r="R122" s="224"/>
      <c r="S122" s="224"/>
      <c r="T122" s="225"/>
      <c r="AT122" s="226" t="s">
        <v>206</v>
      </c>
      <c r="AU122" s="226" t="s">
        <v>81</v>
      </c>
      <c r="AV122" s="12" t="s">
        <v>81</v>
      </c>
      <c r="AW122" s="12" t="s">
        <v>37</v>
      </c>
      <c r="AX122" s="12" t="s">
        <v>22</v>
      </c>
      <c r="AY122" s="226" t="s">
        <v>117</v>
      </c>
    </row>
    <row r="123" spans="2:65" s="1" customFormat="1" ht="22.5" customHeight="1" x14ac:dyDescent="0.3">
      <c r="B123" s="35"/>
      <c r="C123" s="183" t="s">
        <v>141</v>
      </c>
      <c r="D123" s="183" t="s">
        <v>119</v>
      </c>
      <c r="E123" s="184" t="s">
        <v>565</v>
      </c>
      <c r="F123" s="185" t="s">
        <v>566</v>
      </c>
      <c r="G123" s="186" t="s">
        <v>404</v>
      </c>
      <c r="H123" s="187">
        <v>3410.2</v>
      </c>
      <c r="I123" s="188"/>
      <c r="J123" s="189">
        <f>ROUND(I123*H123,2)</f>
        <v>0</v>
      </c>
      <c r="K123" s="185" t="s">
        <v>201</v>
      </c>
      <c r="L123" s="55"/>
      <c r="M123" s="190" t="s">
        <v>20</v>
      </c>
      <c r="N123" s="191" t="s">
        <v>44</v>
      </c>
      <c r="O123" s="36"/>
      <c r="P123" s="192">
        <f>O123*H123</f>
        <v>0</v>
      </c>
      <c r="Q123" s="192">
        <v>0</v>
      </c>
      <c r="R123" s="192">
        <f>Q123*H123</f>
        <v>0</v>
      </c>
      <c r="S123" s="192">
        <v>0</v>
      </c>
      <c r="T123" s="193">
        <f>S123*H123</f>
        <v>0</v>
      </c>
      <c r="AR123" s="18" t="s">
        <v>116</v>
      </c>
      <c r="AT123" s="18" t="s">
        <v>119</v>
      </c>
      <c r="AU123" s="18" t="s">
        <v>81</v>
      </c>
      <c r="AY123" s="18" t="s">
        <v>117</v>
      </c>
      <c r="BE123" s="194">
        <f>IF(N123="základní",J123,0)</f>
        <v>0</v>
      </c>
      <c r="BF123" s="194">
        <f>IF(N123="snížená",J123,0)</f>
        <v>0</v>
      </c>
      <c r="BG123" s="194">
        <f>IF(N123="zákl. přenesená",J123,0)</f>
        <v>0</v>
      </c>
      <c r="BH123" s="194">
        <f>IF(N123="sníž. přenesená",J123,0)</f>
        <v>0</v>
      </c>
      <c r="BI123" s="194">
        <f>IF(N123="nulová",J123,0)</f>
        <v>0</v>
      </c>
      <c r="BJ123" s="18" t="s">
        <v>22</v>
      </c>
      <c r="BK123" s="194">
        <f>ROUND(I123*H123,2)</f>
        <v>0</v>
      </c>
      <c r="BL123" s="18" t="s">
        <v>116</v>
      </c>
      <c r="BM123" s="18" t="s">
        <v>567</v>
      </c>
    </row>
    <row r="124" spans="2:65" s="1" customFormat="1" ht="13.5" x14ac:dyDescent="0.3">
      <c r="B124" s="35"/>
      <c r="C124" s="57"/>
      <c r="D124" s="197" t="s">
        <v>124</v>
      </c>
      <c r="E124" s="57"/>
      <c r="F124" s="198" t="s">
        <v>568</v>
      </c>
      <c r="G124" s="57"/>
      <c r="H124" s="57"/>
      <c r="I124" s="153"/>
      <c r="J124" s="57"/>
      <c r="K124" s="57"/>
      <c r="L124" s="55"/>
      <c r="M124" s="72"/>
      <c r="N124" s="36"/>
      <c r="O124" s="36"/>
      <c r="P124" s="36"/>
      <c r="Q124" s="36"/>
      <c r="R124" s="36"/>
      <c r="S124" s="36"/>
      <c r="T124" s="73"/>
      <c r="AT124" s="18" t="s">
        <v>124</v>
      </c>
      <c r="AU124" s="18" t="s">
        <v>81</v>
      </c>
    </row>
    <row r="125" spans="2:65" s="11" customFormat="1" ht="13.5" x14ac:dyDescent="0.3">
      <c r="B125" s="205"/>
      <c r="C125" s="206"/>
      <c r="D125" s="197" t="s">
        <v>206</v>
      </c>
      <c r="E125" s="207" t="s">
        <v>20</v>
      </c>
      <c r="F125" s="208" t="s">
        <v>531</v>
      </c>
      <c r="G125" s="206"/>
      <c r="H125" s="209" t="s">
        <v>20</v>
      </c>
      <c r="I125" s="210"/>
      <c r="J125" s="206"/>
      <c r="K125" s="206"/>
      <c r="L125" s="211"/>
      <c r="M125" s="212"/>
      <c r="N125" s="213"/>
      <c r="O125" s="213"/>
      <c r="P125" s="213"/>
      <c r="Q125" s="213"/>
      <c r="R125" s="213"/>
      <c r="S125" s="213"/>
      <c r="T125" s="214"/>
      <c r="AT125" s="215" t="s">
        <v>206</v>
      </c>
      <c r="AU125" s="215" t="s">
        <v>81</v>
      </c>
      <c r="AV125" s="11" t="s">
        <v>22</v>
      </c>
      <c r="AW125" s="11" t="s">
        <v>37</v>
      </c>
      <c r="AX125" s="11" t="s">
        <v>73</v>
      </c>
      <c r="AY125" s="215" t="s">
        <v>117</v>
      </c>
    </row>
    <row r="126" spans="2:65" s="11" customFormat="1" ht="13.5" x14ac:dyDescent="0.3">
      <c r="B126" s="205"/>
      <c r="C126" s="206"/>
      <c r="D126" s="197" t="s">
        <v>206</v>
      </c>
      <c r="E126" s="207" t="s">
        <v>20</v>
      </c>
      <c r="F126" s="208" t="s">
        <v>569</v>
      </c>
      <c r="G126" s="206"/>
      <c r="H126" s="209" t="s">
        <v>20</v>
      </c>
      <c r="I126" s="210"/>
      <c r="J126" s="206"/>
      <c r="K126" s="206"/>
      <c r="L126" s="211"/>
      <c r="M126" s="212"/>
      <c r="N126" s="213"/>
      <c r="O126" s="213"/>
      <c r="P126" s="213"/>
      <c r="Q126" s="213"/>
      <c r="R126" s="213"/>
      <c r="S126" s="213"/>
      <c r="T126" s="214"/>
      <c r="AT126" s="215" t="s">
        <v>206</v>
      </c>
      <c r="AU126" s="215" t="s">
        <v>81</v>
      </c>
      <c r="AV126" s="11" t="s">
        <v>22</v>
      </c>
      <c r="AW126" s="11" t="s">
        <v>37</v>
      </c>
      <c r="AX126" s="11" t="s">
        <v>73</v>
      </c>
      <c r="AY126" s="215" t="s">
        <v>117</v>
      </c>
    </row>
    <row r="127" spans="2:65" s="11" customFormat="1" ht="13.5" x14ac:dyDescent="0.3">
      <c r="B127" s="205"/>
      <c r="C127" s="206"/>
      <c r="D127" s="197" t="s">
        <v>206</v>
      </c>
      <c r="E127" s="207" t="s">
        <v>20</v>
      </c>
      <c r="F127" s="208" t="s">
        <v>267</v>
      </c>
      <c r="G127" s="206"/>
      <c r="H127" s="209" t="s">
        <v>20</v>
      </c>
      <c r="I127" s="210"/>
      <c r="J127" s="206"/>
      <c r="K127" s="206"/>
      <c r="L127" s="211"/>
      <c r="M127" s="212"/>
      <c r="N127" s="213"/>
      <c r="O127" s="213"/>
      <c r="P127" s="213"/>
      <c r="Q127" s="213"/>
      <c r="R127" s="213"/>
      <c r="S127" s="213"/>
      <c r="T127" s="214"/>
      <c r="AT127" s="215" t="s">
        <v>206</v>
      </c>
      <c r="AU127" s="215" t="s">
        <v>81</v>
      </c>
      <c r="AV127" s="11" t="s">
        <v>22</v>
      </c>
      <c r="AW127" s="11" t="s">
        <v>37</v>
      </c>
      <c r="AX127" s="11" t="s">
        <v>73</v>
      </c>
      <c r="AY127" s="215" t="s">
        <v>117</v>
      </c>
    </row>
    <row r="128" spans="2:65" s="12" customFormat="1" ht="13.5" x14ac:dyDescent="0.3">
      <c r="B128" s="216"/>
      <c r="C128" s="217"/>
      <c r="D128" s="197" t="s">
        <v>206</v>
      </c>
      <c r="E128" s="218" t="s">
        <v>20</v>
      </c>
      <c r="F128" s="219" t="s">
        <v>544</v>
      </c>
      <c r="G128" s="217"/>
      <c r="H128" s="220">
        <v>2006</v>
      </c>
      <c r="I128" s="221"/>
      <c r="J128" s="217"/>
      <c r="K128" s="217"/>
      <c r="L128" s="222"/>
      <c r="M128" s="223"/>
      <c r="N128" s="224"/>
      <c r="O128" s="224"/>
      <c r="P128" s="224"/>
      <c r="Q128" s="224"/>
      <c r="R128" s="224"/>
      <c r="S128" s="224"/>
      <c r="T128" s="225"/>
      <c r="AT128" s="226" t="s">
        <v>206</v>
      </c>
      <c r="AU128" s="226" t="s">
        <v>81</v>
      </c>
      <c r="AV128" s="12" t="s">
        <v>81</v>
      </c>
      <c r="AW128" s="12" t="s">
        <v>37</v>
      </c>
      <c r="AX128" s="12" t="s">
        <v>22</v>
      </c>
      <c r="AY128" s="226" t="s">
        <v>117</v>
      </c>
    </row>
    <row r="129" spans="2:65" s="12" customFormat="1" ht="13.5" x14ac:dyDescent="0.3">
      <c r="B129" s="216"/>
      <c r="C129" s="217"/>
      <c r="D129" s="197" t="s">
        <v>206</v>
      </c>
      <c r="E129" s="217"/>
      <c r="F129" s="219" t="s">
        <v>570</v>
      </c>
      <c r="G129" s="217"/>
      <c r="H129" s="220">
        <v>3410.2</v>
      </c>
      <c r="I129" s="221"/>
      <c r="J129" s="217"/>
      <c r="K129" s="217"/>
      <c r="L129" s="222"/>
      <c r="M129" s="223"/>
      <c r="N129" s="224"/>
      <c r="O129" s="224"/>
      <c r="P129" s="224"/>
      <c r="Q129" s="224"/>
      <c r="R129" s="224"/>
      <c r="S129" s="224"/>
      <c r="T129" s="225"/>
      <c r="AT129" s="226" t="s">
        <v>206</v>
      </c>
      <c r="AU129" s="226" t="s">
        <v>81</v>
      </c>
      <c r="AV129" s="12" t="s">
        <v>81</v>
      </c>
      <c r="AW129" s="12" t="s">
        <v>4</v>
      </c>
      <c r="AX129" s="12" t="s">
        <v>22</v>
      </c>
      <c r="AY129" s="226" t="s">
        <v>117</v>
      </c>
    </row>
    <row r="130" spans="2:65" s="10" customFormat="1" ht="29.85" customHeight="1" x14ac:dyDescent="0.3">
      <c r="B130" s="166"/>
      <c r="C130" s="167"/>
      <c r="D130" s="180" t="s">
        <v>72</v>
      </c>
      <c r="E130" s="181" t="s">
        <v>163</v>
      </c>
      <c r="F130" s="181" t="s">
        <v>451</v>
      </c>
      <c r="G130" s="167"/>
      <c r="H130" s="167"/>
      <c r="I130" s="170"/>
      <c r="J130" s="182">
        <f>BK130</f>
        <v>0</v>
      </c>
      <c r="K130" s="167"/>
      <c r="L130" s="172"/>
      <c r="M130" s="173"/>
      <c r="N130" s="174"/>
      <c r="O130" s="174"/>
      <c r="P130" s="175">
        <f>SUM(P131:P138)</f>
        <v>0</v>
      </c>
      <c r="Q130" s="174"/>
      <c r="R130" s="175">
        <f>SUM(R131:R138)</f>
        <v>2.3453306249999999</v>
      </c>
      <c r="S130" s="174"/>
      <c r="T130" s="176">
        <f>SUM(T131:T138)</f>
        <v>0</v>
      </c>
      <c r="AR130" s="177" t="s">
        <v>22</v>
      </c>
      <c r="AT130" s="178" t="s">
        <v>72</v>
      </c>
      <c r="AU130" s="178" t="s">
        <v>22</v>
      </c>
      <c r="AY130" s="177" t="s">
        <v>117</v>
      </c>
      <c r="BK130" s="179">
        <f>SUM(BK131:BK138)</f>
        <v>0</v>
      </c>
    </row>
    <row r="131" spans="2:65" s="1" customFormat="1" ht="22.5" customHeight="1" x14ac:dyDescent="0.3">
      <c r="B131" s="35"/>
      <c r="C131" s="183" t="s">
        <v>173</v>
      </c>
      <c r="D131" s="183" t="s">
        <v>119</v>
      </c>
      <c r="E131" s="184" t="s">
        <v>571</v>
      </c>
      <c r="F131" s="185" t="s">
        <v>572</v>
      </c>
      <c r="G131" s="186" t="s">
        <v>200</v>
      </c>
      <c r="H131" s="187">
        <v>5016.75</v>
      </c>
      <c r="I131" s="188"/>
      <c r="J131" s="189">
        <f>ROUND(I131*H131,2)</f>
        <v>0</v>
      </c>
      <c r="K131" s="185" t="s">
        <v>201</v>
      </c>
      <c r="L131" s="55"/>
      <c r="M131" s="190" t="s">
        <v>20</v>
      </c>
      <c r="N131" s="191" t="s">
        <v>44</v>
      </c>
      <c r="O131" s="36"/>
      <c r="P131" s="192">
        <f>O131*H131</f>
        <v>0</v>
      </c>
      <c r="Q131" s="192">
        <v>4.6749999999999998E-4</v>
      </c>
      <c r="R131" s="192">
        <f>Q131*H131</f>
        <v>2.3453306249999999</v>
      </c>
      <c r="S131" s="192">
        <v>0</v>
      </c>
      <c r="T131" s="193">
        <f>S131*H131</f>
        <v>0</v>
      </c>
      <c r="AR131" s="18" t="s">
        <v>116</v>
      </c>
      <c r="AT131" s="18" t="s">
        <v>119</v>
      </c>
      <c r="AU131" s="18" t="s">
        <v>81</v>
      </c>
      <c r="AY131" s="18" t="s">
        <v>117</v>
      </c>
      <c r="BE131" s="194">
        <f>IF(N131="základní",J131,0)</f>
        <v>0</v>
      </c>
      <c r="BF131" s="194">
        <f>IF(N131="snížená",J131,0)</f>
        <v>0</v>
      </c>
      <c r="BG131" s="194">
        <f>IF(N131="zákl. přenesená",J131,0)</f>
        <v>0</v>
      </c>
      <c r="BH131" s="194">
        <f>IF(N131="sníž. přenesená",J131,0)</f>
        <v>0</v>
      </c>
      <c r="BI131" s="194">
        <f>IF(N131="nulová",J131,0)</f>
        <v>0</v>
      </c>
      <c r="BJ131" s="18" t="s">
        <v>22</v>
      </c>
      <c r="BK131" s="194">
        <f>ROUND(I131*H131,2)</f>
        <v>0</v>
      </c>
      <c r="BL131" s="18" t="s">
        <v>116</v>
      </c>
      <c r="BM131" s="18" t="s">
        <v>573</v>
      </c>
    </row>
    <row r="132" spans="2:65" s="1" customFormat="1" ht="13.5" x14ac:dyDescent="0.3">
      <c r="B132" s="35"/>
      <c r="C132" s="57"/>
      <c r="D132" s="197" t="s">
        <v>124</v>
      </c>
      <c r="E132" s="57"/>
      <c r="F132" s="198" t="s">
        <v>574</v>
      </c>
      <c r="G132" s="57"/>
      <c r="H132" s="57"/>
      <c r="I132" s="153"/>
      <c r="J132" s="57"/>
      <c r="K132" s="57"/>
      <c r="L132" s="55"/>
      <c r="M132" s="72"/>
      <c r="N132" s="36"/>
      <c r="O132" s="36"/>
      <c r="P132" s="36"/>
      <c r="Q132" s="36"/>
      <c r="R132" s="36"/>
      <c r="S132" s="36"/>
      <c r="T132" s="73"/>
      <c r="AT132" s="18" t="s">
        <v>124</v>
      </c>
      <c r="AU132" s="18" t="s">
        <v>81</v>
      </c>
    </row>
    <row r="133" spans="2:65" s="1" customFormat="1" ht="27" x14ac:dyDescent="0.3">
      <c r="B133" s="35"/>
      <c r="C133" s="57"/>
      <c r="D133" s="197" t="s">
        <v>204</v>
      </c>
      <c r="E133" s="57"/>
      <c r="F133" s="200" t="s">
        <v>493</v>
      </c>
      <c r="G133" s="57"/>
      <c r="H133" s="57"/>
      <c r="I133" s="153"/>
      <c r="J133" s="57"/>
      <c r="K133" s="57"/>
      <c r="L133" s="55"/>
      <c r="M133" s="72"/>
      <c r="N133" s="36"/>
      <c r="O133" s="36"/>
      <c r="P133" s="36"/>
      <c r="Q133" s="36"/>
      <c r="R133" s="36"/>
      <c r="S133" s="36"/>
      <c r="T133" s="73"/>
      <c r="AT133" s="18" t="s">
        <v>204</v>
      </c>
      <c r="AU133" s="18" t="s">
        <v>81</v>
      </c>
    </row>
    <row r="134" spans="2:65" s="11" customFormat="1" ht="13.5" x14ac:dyDescent="0.3">
      <c r="B134" s="205"/>
      <c r="C134" s="206"/>
      <c r="D134" s="197" t="s">
        <v>206</v>
      </c>
      <c r="E134" s="207" t="s">
        <v>20</v>
      </c>
      <c r="F134" s="208" t="s">
        <v>575</v>
      </c>
      <c r="G134" s="206"/>
      <c r="H134" s="209" t="s">
        <v>20</v>
      </c>
      <c r="I134" s="210"/>
      <c r="J134" s="206"/>
      <c r="K134" s="206"/>
      <c r="L134" s="211"/>
      <c r="M134" s="212"/>
      <c r="N134" s="213"/>
      <c r="O134" s="213"/>
      <c r="P134" s="213"/>
      <c r="Q134" s="213"/>
      <c r="R134" s="213"/>
      <c r="S134" s="213"/>
      <c r="T134" s="214"/>
      <c r="AT134" s="215" t="s">
        <v>206</v>
      </c>
      <c r="AU134" s="215" t="s">
        <v>81</v>
      </c>
      <c r="AV134" s="11" t="s">
        <v>22</v>
      </c>
      <c r="AW134" s="11" t="s">
        <v>37</v>
      </c>
      <c r="AX134" s="11" t="s">
        <v>73</v>
      </c>
      <c r="AY134" s="215" t="s">
        <v>117</v>
      </c>
    </row>
    <row r="135" spans="2:65" s="11" customFormat="1" ht="13.5" x14ac:dyDescent="0.3">
      <c r="B135" s="205"/>
      <c r="C135" s="206"/>
      <c r="D135" s="197" t="s">
        <v>206</v>
      </c>
      <c r="E135" s="207" t="s">
        <v>20</v>
      </c>
      <c r="F135" s="208" t="s">
        <v>458</v>
      </c>
      <c r="G135" s="206"/>
      <c r="H135" s="209" t="s">
        <v>20</v>
      </c>
      <c r="I135" s="210"/>
      <c r="J135" s="206"/>
      <c r="K135" s="206"/>
      <c r="L135" s="211"/>
      <c r="M135" s="212"/>
      <c r="N135" s="213"/>
      <c r="O135" s="213"/>
      <c r="P135" s="213"/>
      <c r="Q135" s="213"/>
      <c r="R135" s="213"/>
      <c r="S135" s="213"/>
      <c r="T135" s="214"/>
      <c r="AT135" s="215" t="s">
        <v>206</v>
      </c>
      <c r="AU135" s="215" t="s">
        <v>81</v>
      </c>
      <c r="AV135" s="11" t="s">
        <v>22</v>
      </c>
      <c r="AW135" s="11" t="s">
        <v>37</v>
      </c>
      <c r="AX135" s="11" t="s">
        <v>73</v>
      </c>
      <c r="AY135" s="215" t="s">
        <v>117</v>
      </c>
    </row>
    <row r="136" spans="2:65" s="11" customFormat="1" ht="13.5" x14ac:dyDescent="0.3">
      <c r="B136" s="205"/>
      <c r="C136" s="206"/>
      <c r="D136" s="197" t="s">
        <v>206</v>
      </c>
      <c r="E136" s="207" t="s">
        <v>20</v>
      </c>
      <c r="F136" s="208" t="s">
        <v>576</v>
      </c>
      <c r="G136" s="206"/>
      <c r="H136" s="209" t="s">
        <v>20</v>
      </c>
      <c r="I136" s="210"/>
      <c r="J136" s="206"/>
      <c r="K136" s="206"/>
      <c r="L136" s="211"/>
      <c r="M136" s="212"/>
      <c r="N136" s="213"/>
      <c r="O136" s="213"/>
      <c r="P136" s="213"/>
      <c r="Q136" s="213"/>
      <c r="R136" s="213"/>
      <c r="S136" s="213"/>
      <c r="T136" s="214"/>
      <c r="AT136" s="215" t="s">
        <v>206</v>
      </c>
      <c r="AU136" s="215" t="s">
        <v>81</v>
      </c>
      <c r="AV136" s="11" t="s">
        <v>22</v>
      </c>
      <c r="AW136" s="11" t="s">
        <v>37</v>
      </c>
      <c r="AX136" s="11" t="s">
        <v>73</v>
      </c>
      <c r="AY136" s="215" t="s">
        <v>117</v>
      </c>
    </row>
    <row r="137" spans="2:65" s="11" customFormat="1" ht="27" x14ac:dyDescent="0.3">
      <c r="B137" s="205"/>
      <c r="C137" s="206"/>
      <c r="D137" s="197" t="s">
        <v>206</v>
      </c>
      <c r="E137" s="207" t="s">
        <v>20</v>
      </c>
      <c r="F137" s="208" t="s">
        <v>577</v>
      </c>
      <c r="G137" s="206"/>
      <c r="H137" s="209" t="s">
        <v>20</v>
      </c>
      <c r="I137" s="210"/>
      <c r="J137" s="206"/>
      <c r="K137" s="206"/>
      <c r="L137" s="211"/>
      <c r="M137" s="212"/>
      <c r="N137" s="213"/>
      <c r="O137" s="213"/>
      <c r="P137" s="213"/>
      <c r="Q137" s="213"/>
      <c r="R137" s="213"/>
      <c r="S137" s="213"/>
      <c r="T137" s="214"/>
      <c r="AT137" s="215" t="s">
        <v>206</v>
      </c>
      <c r="AU137" s="215" t="s">
        <v>81</v>
      </c>
      <c r="AV137" s="11" t="s">
        <v>22</v>
      </c>
      <c r="AW137" s="11" t="s">
        <v>37</v>
      </c>
      <c r="AX137" s="11" t="s">
        <v>73</v>
      </c>
      <c r="AY137" s="215" t="s">
        <v>117</v>
      </c>
    </row>
    <row r="138" spans="2:65" s="12" customFormat="1" ht="13.5" x14ac:dyDescent="0.3">
      <c r="B138" s="216"/>
      <c r="C138" s="217"/>
      <c r="D138" s="197" t="s">
        <v>206</v>
      </c>
      <c r="E138" s="218" t="s">
        <v>20</v>
      </c>
      <c r="F138" s="219" t="s">
        <v>578</v>
      </c>
      <c r="G138" s="217"/>
      <c r="H138" s="220">
        <v>5016.75</v>
      </c>
      <c r="I138" s="221"/>
      <c r="J138" s="217"/>
      <c r="K138" s="217"/>
      <c r="L138" s="222"/>
      <c r="M138" s="268"/>
      <c r="N138" s="269"/>
      <c r="O138" s="269"/>
      <c r="P138" s="269"/>
      <c r="Q138" s="269"/>
      <c r="R138" s="269"/>
      <c r="S138" s="269"/>
      <c r="T138" s="270"/>
      <c r="AT138" s="226" t="s">
        <v>206</v>
      </c>
      <c r="AU138" s="226" t="s">
        <v>81</v>
      </c>
      <c r="AV138" s="12" t="s">
        <v>81</v>
      </c>
      <c r="AW138" s="12" t="s">
        <v>37</v>
      </c>
      <c r="AX138" s="12" t="s">
        <v>22</v>
      </c>
      <c r="AY138" s="226" t="s">
        <v>117</v>
      </c>
    </row>
    <row r="139" spans="2:65" s="1" customFormat="1" ht="6.95" customHeight="1" x14ac:dyDescent="0.3">
      <c r="B139" s="50"/>
      <c r="C139" s="51"/>
      <c r="D139" s="51"/>
      <c r="E139" s="51"/>
      <c r="F139" s="51"/>
      <c r="G139" s="51"/>
      <c r="H139" s="51"/>
      <c r="I139" s="129"/>
      <c r="J139" s="51"/>
      <c r="K139" s="51"/>
      <c r="L139" s="55"/>
    </row>
  </sheetData>
  <sheetProtection password="CC35" sheet="1" objects="1" scenarios="1" formatColumns="0" formatRows="0" sort="0" autoFilter="0"/>
  <autoFilter ref="C78:K78"/>
  <mergeCells count="9">
    <mergeCell ref="E69:H69"/>
    <mergeCell ref="E71:H71"/>
    <mergeCell ref="G1:H1"/>
    <mergeCell ref="L2:V2"/>
    <mergeCell ref="E7:H7"/>
    <mergeCell ref="E9:H9"/>
    <mergeCell ref="E24:H24"/>
    <mergeCell ref="E45:H45"/>
    <mergeCell ref="E47:H47"/>
  </mergeCells>
  <hyperlinks>
    <hyperlink ref="F1:G1" location="C2" tooltip="Krycí list soupisu" display="1) Krycí list soupisu"/>
    <hyperlink ref="G1:H1" location="C54" tooltip="Rekapitulace" display="2) Rekapitulace"/>
    <hyperlink ref="J1" location="C78" tooltip="Soupis prací" display="3) Soupis prací"/>
    <hyperlink ref="L1:V1" location="'Rekapitulace stavby'!C2" tooltip="Rekapitulace stavby" display="Rekapitulace stavby"/>
  </hyperlinks>
  <pageMargins left="0.58333330000000005" right="0.58333330000000005" top="0.58333330000000005" bottom="0.58333330000000005" header="0" footer="0"/>
  <pageSetup paperSize="9" fitToHeight="100" orientation="landscape" blackAndWhite="1" r:id="rId1"/>
  <headerFooter>
    <oddFooter>&amp;CStrana &amp;P z &amp;N</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K216"/>
  <sheetViews>
    <sheetView showGridLines="0" zoomScaleNormal="100" workbookViewId="0"/>
  </sheetViews>
  <sheetFormatPr defaultRowHeight="13.5" x14ac:dyDescent="0.3"/>
  <cols>
    <col min="1" max="1" width="8.33203125" style="325" customWidth="1"/>
    <col min="2" max="2" width="1.6640625" style="325" customWidth="1"/>
    <col min="3" max="4" width="5" style="325" customWidth="1"/>
    <col min="5" max="5" width="11.6640625" style="325" customWidth="1"/>
    <col min="6" max="6" width="9.1640625" style="325" customWidth="1"/>
    <col min="7" max="7" width="5" style="325" customWidth="1"/>
    <col min="8" max="8" width="77.83203125" style="325" customWidth="1"/>
    <col min="9" max="10" width="20" style="325" customWidth="1"/>
    <col min="11" max="11" width="1.6640625" style="325" customWidth="1"/>
    <col min="12" max="256" width="9.33203125" style="325"/>
    <col min="257" max="257" width="8.33203125" style="325" customWidth="1"/>
    <col min="258" max="258" width="1.6640625" style="325" customWidth="1"/>
    <col min="259" max="260" width="5" style="325" customWidth="1"/>
    <col min="261" max="261" width="11.6640625" style="325" customWidth="1"/>
    <col min="262" max="262" width="9.1640625" style="325" customWidth="1"/>
    <col min="263" max="263" width="5" style="325" customWidth="1"/>
    <col min="264" max="264" width="77.83203125" style="325" customWidth="1"/>
    <col min="265" max="266" width="20" style="325" customWidth="1"/>
    <col min="267" max="267" width="1.6640625" style="325" customWidth="1"/>
    <col min="268" max="512" width="9.33203125" style="325"/>
    <col min="513" max="513" width="8.33203125" style="325" customWidth="1"/>
    <col min="514" max="514" width="1.6640625" style="325" customWidth="1"/>
    <col min="515" max="516" width="5" style="325" customWidth="1"/>
    <col min="517" max="517" width="11.6640625" style="325" customWidth="1"/>
    <col min="518" max="518" width="9.1640625" style="325" customWidth="1"/>
    <col min="519" max="519" width="5" style="325" customWidth="1"/>
    <col min="520" max="520" width="77.83203125" style="325" customWidth="1"/>
    <col min="521" max="522" width="20" style="325" customWidth="1"/>
    <col min="523" max="523" width="1.6640625" style="325" customWidth="1"/>
    <col min="524" max="768" width="9.33203125" style="325"/>
    <col min="769" max="769" width="8.33203125" style="325" customWidth="1"/>
    <col min="770" max="770" width="1.6640625" style="325" customWidth="1"/>
    <col min="771" max="772" width="5" style="325" customWidth="1"/>
    <col min="773" max="773" width="11.6640625" style="325" customWidth="1"/>
    <col min="774" max="774" width="9.1640625" style="325" customWidth="1"/>
    <col min="775" max="775" width="5" style="325" customWidth="1"/>
    <col min="776" max="776" width="77.83203125" style="325" customWidth="1"/>
    <col min="777" max="778" width="20" style="325" customWidth="1"/>
    <col min="779" max="779" width="1.6640625" style="325" customWidth="1"/>
    <col min="780" max="1024" width="9.33203125" style="325"/>
    <col min="1025" max="1025" width="8.33203125" style="325" customWidth="1"/>
    <col min="1026" max="1026" width="1.6640625" style="325" customWidth="1"/>
    <col min="1027" max="1028" width="5" style="325" customWidth="1"/>
    <col min="1029" max="1029" width="11.6640625" style="325" customWidth="1"/>
    <col min="1030" max="1030" width="9.1640625" style="325" customWidth="1"/>
    <col min="1031" max="1031" width="5" style="325" customWidth="1"/>
    <col min="1032" max="1032" width="77.83203125" style="325" customWidth="1"/>
    <col min="1033" max="1034" width="20" style="325" customWidth="1"/>
    <col min="1035" max="1035" width="1.6640625" style="325" customWidth="1"/>
    <col min="1036" max="1280" width="9.33203125" style="325"/>
    <col min="1281" max="1281" width="8.33203125" style="325" customWidth="1"/>
    <col min="1282" max="1282" width="1.6640625" style="325" customWidth="1"/>
    <col min="1283" max="1284" width="5" style="325" customWidth="1"/>
    <col min="1285" max="1285" width="11.6640625" style="325" customWidth="1"/>
    <col min="1286" max="1286" width="9.1640625" style="325" customWidth="1"/>
    <col min="1287" max="1287" width="5" style="325" customWidth="1"/>
    <col min="1288" max="1288" width="77.83203125" style="325" customWidth="1"/>
    <col min="1289" max="1290" width="20" style="325" customWidth="1"/>
    <col min="1291" max="1291" width="1.6640625" style="325" customWidth="1"/>
    <col min="1292" max="1536" width="9.33203125" style="325"/>
    <col min="1537" max="1537" width="8.33203125" style="325" customWidth="1"/>
    <col min="1538" max="1538" width="1.6640625" style="325" customWidth="1"/>
    <col min="1539" max="1540" width="5" style="325" customWidth="1"/>
    <col min="1541" max="1541" width="11.6640625" style="325" customWidth="1"/>
    <col min="1542" max="1542" width="9.1640625" style="325" customWidth="1"/>
    <col min="1543" max="1543" width="5" style="325" customWidth="1"/>
    <col min="1544" max="1544" width="77.83203125" style="325" customWidth="1"/>
    <col min="1545" max="1546" width="20" style="325" customWidth="1"/>
    <col min="1547" max="1547" width="1.6640625" style="325" customWidth="1"/>
    <col min="1548" max="1792" width="9.33203125" style="325"/>
    <col min="1793" max="1793" width="8.33203125" style="325" customWidth="1"/>
    <col min="1794" max="1794" width="1.6640625" style="325" customWidth="1"/>
    <col min="1795" max="1796" width="5" style="325" customWidth="1"/>
    <col min="1797" max="1797" width="11.6640625" style="325" customWidth="1"/>
    <col min="1798" max="1798" width="9.1640625" style="325" customWidth="1"/>
    <col min="1799" max="1799" width="5" style="325" customWidth="1"/>
    <col min="1800" max="1800" width="77.83203125" style="325" customWidth="1"/>
    <col min="1801" max="1802" width="20" style="325" customWidth="1"/>
    <col min="1803" max="1803" width="1.6640625" style="325" customWidth="1"/>
    <col min="1804" max="2048" width="9.33203125" style="325"/>
    <col min="2049" max="2049" width="8.33203125" style="325" customWidth="1"/>
    <col min="2050" max="2050" width="1.6640625" style="325" customWidth="1"/>
    <col min="2051" max="2052" width="5" style="325" customWidth="1"/>
    <col min="2053" max="2053" width="11.6640625" style="325" customWidth="1"/>
    <col min="2054" max="2054" width="9.1640625" style="325" customWidth="1"/>
    <col min="2055" max="2055" width="5" style="325" customWidth="1"/>
    <col min="2056" max="2056" width="77.83203125" style="325" customWidth="1"/>
    <col min="2057" max="2058" width="20" style="325" customWidth="1"/>
    <col min="2059" max="2059" width="1.6640625" style="325" customWidth="1"/>
    <col min="2060" max="2304" width="9.33203125" style="325"/>
    <col min="2305" max="2305" width="8.33203125" style="325" customWidth="1"/>
    <col min="2306" max="2306" width="1.6640625" style="325" customWidth="1"/>
    <col min="2307" max="2308" width="5" style="325" customWidth="1"/>
    <col min="2309" max="2309" width="11.6640625" style="325" customWidth="1"/>
    <col min="2310" max="2310" width="9.1640625" style="325" customWidth="1"/>
    <col min="2311" max="2311" width="5" style="325" customWidth="1"/>
    <col min="2312" max="2312" width="77.83203125" style="325" customWidth="1"/>
    <col min="2313" max="2314" width="20" style="325" customWidth="1"/>
    <col min="2315" max="2315" width="1.6640625" style="325" customWidth="1"/>
    <col min="2316" max="2560" width="9.33203125" style="325"/>
    <col min="2561" max="2561" width="8.33203125" style="325" customWidth="1"/>
    <col min="2562" max="2562" width="1.6640625" style="325" customWidth="1"/>
    <col min="2563" max="2564" width="5" style="325" customWidth="1"/>
    <col min="2565" max="2565" width="11.6640625" style="325" customWidth="1"/>
    <col min="2566" max="2566" width="9.1640625" style="325" customWidth="1"/>
    <col min="2567" max="2567" width="5" style="325" customWidth="1"/>
    <col min="2568" max="2568" width="77.83203125" style="325" customWidth="1"/>
    <col min="2569" max="2570" width="20" style="325" customWidth="1"/>
    <col min="2571" max="2571" width="1.6640625" style="325" customWidth="1"/>
    <col min="2572" max="2816" width="9.33203125" style="325"/>
    <col min="2817" max="2817" width="8.33203125" style="325" customWidth="1"/>
    <col min="2818" max="2818" width="1.6640625" style="325" customWidth="1"/>
    <col min="2819" max="2820" width="5" style="325" customWidth="1"/>
    <col min="2821" max="2821" width="11.6640625" style="325" customWidth="1"/>
    <col min="2822" max="2822" width="9.1640625" style="325" customWidth="1"/>
    <col min="2823" max="2823" width="5" style="325" customWidth="1"/>
    <col min="2824" max="2824" width="77.83203125" style="325" customWidth="1"/>
    <col min="2825" max="2826" width="20" style="325" customWidth="1"/>
    <col min="2827" max="2827" width="1.6640625" style="325" customWidth="1"/>
    <col min="2828" max="3072" width="9.33203125" style="325"/>
    <col min="3073" max="3073" width="8.33203125" style="325" customWidth="1"/>
    <col min="3074" max="3074" width="1.6640625" style="325" customWidth="1"/>
    <col min="3075" max="3076" width="5" style="325" customWidth="1"/>
    <col min="3077" max="3077" width="11.6640625" style="325" customWidth="1"/>
    <col min="3078" max="3078" width="9.1640625" style="325" customWidth="1"/>
    <col min="3079" max="3079" width="5" style="325" customWidth="1"/>
    <col min="3080" max="3080" width="77.83203125" style="325" customWidth="1"/>
    <col min="3081" max="3082" width="20" style="325" customWidth="1"/>
    <col min="3083" max="3083" width="1.6640625" style="325" customWidth="1"/>
    <col min="3084" max="3328" width="9.33203125" style="325"/>
    <col min="3329" max="3329" width="8.33203125" style="325" customWidth="1"/>
    <col min="3330" max="3330" width="1.6640625" style="325" customWidth="1"/>
    <col min="3331" max="3332" width="5" style="325" customWidth="1"/>
    <col min="3333" max="3333" width="11.6640625" style="325" customWidth="1"/>
    <col min="3334" max="3334" width="9.1640625" style="325" customWidth="1"/>
    <col min="3335" max="3335" width="5" style="325" customWidth="1"/>
    <col min="3336" max="3336" width="77.83203125" style="325" customWidth="1"/>
    <col min="3337" max="3338" width="20" style="325" customWidth="1"/>
    <col min="3339" max="3339" width="1.6640625" style="325" customWidth="1"/>
    <col min="3340" max="3584" width="9.33203125" style="325"/>
    <col min="3585" max="3585" width="8.33203125" style="325" customWidth="1"/>
    <col min="3586" max="3586" width="1.6640625" style="325" customWidth="1"/>
    <col min="3587" max="3588" width="5" style="325" customWidth="1"/>
    <col min="3589" max="3589" width="11.6640625" style="325" customWidth="1"/>
    <col min="3590" max="3590" width="9.1640625" style="325" customWidth="1"/>
    <col min="3591" max="3591" width="5" style="325" customWidth="1"/>
    <col min="3592" max="3592" width="77.83203125" style="325" customWidth="1"/>
    <col min="3593" max="3594" width="20" style="325" customWidth="1"/>
    <col min="3595" max="3595" width="1.6640625" style="325" customWidth="1"/>
    <col min="3596" max="3840" width="9.33203125" style="325"/>
    <col min="3841" max="3841" width="8.33203125" style="325" customWidth="1"/>
    <col min="3842" max="3842" width="1.6640625" style="325" customWidth="1"/>
    <col min="3843" max="3844" width="5" style="325" customWidth="1"/>
    <col min="3845" max="3845" width="11.6640625" style="325" customWidth="1"/>
    <col min="3846" max="3846" width="9.1640625" style="325" customWidth="1"/>
    <col min="3847" max="3847" width="5" style="325" customWidth="1"/>
    <col min="3848" max="3848" width="77.83203125" style="325" customWidth="1"/>
    <col min="3849" max="3850" width="20" style="325" customWidth="1"/>
    <col min="3851" max="3851" width="1.6640625" style="325" customWidth="1"/>
    <col min="3852" max="4096" width="9.33203125" style="325"/>
    <col min="4097" max="4097" width="8.33203125" style="325" customWidth="1"/>
    <col min="4098" max="4098" width="1.6640625" style="325" customWidth="1"/>
    <col min="4099" max="4100" width="5" style="325" customWidth="1"/>
    <col min="4101" max="4101" width="11.6640625" style="325" customWidth="1"/>
    <col min="4102" max="4102" width="9.1640625" style="325" customWidth="1"/>
    <col min="4103" max="4103" width="5" style="325" customWidth="1"/>
    <col min="4104" max="4104" width="77.83203125" style="325" customWidth="1"/>
    <col min="4105" max="4106" width="20" style="325" customWidth="1"/>
    <col min="4107" max="4107" width="1.6640625" style="325" customWidth="1"/>
    <col min="4108" max="4352" width="9.33203125" style="325"/>
    <col min="4353" max="4353" width="8.33203125" style="325" customWidth="1"/>
    <col min="4354" max="4354" width="1.6640625" style="325" customWidth="1"/>
    <col min="4355" max="4356" width="5" style="325" customWidth="1"/>
    <col min="4357" max="4357" width="11.6640625" style="325" customWidth="1"/>
    <col min="4358" max="4358" width="9.1640625" style="325" customWidth="1"/>
    <col min="4359" max="4359" width="5" style="325" customWidth="1"/>
    <col min="4360" max="4360" width="77.83203125" style="325" customWidth="1"/>
    <col min="4361" max="4362" width="20" style="325" customWidth="1"/>
    <col min="4363" max="4363" width="1.6640625" style="325" customWidth="1"/>
    <col min="4364" max="4608" width="9.33203125" style="325"/>
    <col min="4609" max="4609" width="8.33203125" style="325" customWidth="1"/>
    <col min="4610" max="4610" width="1.6640625" style="325" customWidth="1"/>
    <col min="4611" max="4612" width="5" style="325" customWidth="1"/>
    <col min="4613" max="4613" width="11.6640625" style="325" customWidth="1"/>
    <col min="4614" max="4614" width="9.1640625" style="325" customWidth="1"/>
    <col min="4615" max="4615" width="5" style="325" customWidth="1"/>
    <col min="4616" max="4616" width="77.83203125" style="325" customWidth="1"/>
    <col min="4617" max="4618" width="20" style="325" customWidth="1"/>
    <col min="4619" max="4619" width="1.6640625" style="325" customWidth="1"/>
    <col min="4620" max="4864" width="9.33203125" style="325"/>
    <col min="4865" max="4865" width="8.33203125" style="325" customWidth="1"/>
    <col min="4866" max="4866" width="1.6640625" style="325" customWidth="1"/>
    <col min="4867" max="4868" width="5" style="325" customWidth="1"/>
    <col min="4869" max="4869" width="11.6640625" style="325" customWidth="1"/>
    <col min="4870" max="4870" width="9.1640625" style="325" customWidth="1"/>
    <col min="4871" max="4871" width="5" style="325" customWidth="1"/>
    <col min="4872" max="4872" width="77.83203125" style="325" customWidth="1"/>
    <col min="4873" max="4874" width="20" style="325" customWidth="1"/>
    <col min="4875" max="4875" width="1.6640625" style="325" customWidth="1"/>
    <col min="4876" max="5120" width="9.33203125" style="325"/>
    <col min="5121" max="5121" width="8.33203125" style="325" customWidth="1"/>
    <col min="5122" max="5122" width="1.6640625" style="325" customWidth="1"/>
    <col min="5123" max="5124" width="5" style="325" customWidth="1"/>
    <col min="5125" max="5125" width="11.6640625" style="325" customWidth="1"/>
    <col min="5126" max="5126" width="9.1640625" style="325" customWidth="1"/>
    <col min="5127" max="5127" width="5" style="325" customWidth="1"/>
    <col min="5128" max="5128" width="77.83203125" style="325" customWidth="1"/>
    <col min="5129" max="5130" width="20" style="325" customWidth="1"/>
    <col min="5131" max="5131" width="1.6640625" style="325" customWidth="1"/>
    <col min="5132" max="5376" width="9.33203125" style="325"/>
    <col min="5377" max="5377" width="8.33203125" style="325" customWidth="1"/>
    <col min="5378" max="5378" width="1.6640625" style="325" customWidth="1"/>
    <col min="5379" max="5380" width="5" style="325" customWidth="1"/>
    <col min="5381" max="5381" width="11.6640625" style="325" customWidth="1"/>
    <col min="5382" max="5382" width="9.1640625" style="325" customWidth="1"/>
    <col min="5383" max="5383" width="5" style="325" customWidth="1"/>
    <col min="5384" max="5384" width="77.83203125" style="325" customWidth="1"/>
    <col min="5385" max="5386" width="20" style="325" customWidth="1"/>
    <col min="5387" max="5387" width="1.6640625" style="325" customWidth="1"/>
    <col min="5388" max="5632" width="9.33203125" style="325"/>
    <col min="5633" max="5633" width="8.33203125" style="325" customWidth="1"/>
    <col min="5634" max="5634" width="1.6640625" style="325" customWidth="1"/>
    <col min="5635" max="5636" width="5" style="325" customWidth="1"/>
    <col min="5637" max="5637" width="11.6640625" style="325" customWidth="1"/>
    <col min="5638" max="5638" width="9.1640625" style="325" customWidth="1"/>
    <col min="5639" max="5639" width="5" style="325" customWidth="1"/>
    <col min="5640" max="5640" width="77.83203125" style="325" customWidth="1"/>
    <col min="5641" max="5642" width="20" style="325" customWidth="1"/>
    <col min="5643" max="5643" width="1.6640625" style="325" customWidth="1"/>
    <col min="5644" max="5888" width="9.33203125" style="325"/>
    <col min="5889" max="5889" width="8.33203125" style="325" customWidth="1"/>
    <col min="5890" max="5890" width="1.6640625" style="325" customWidth="1"/>
    <col min="5891" max="5892" width="5" style="325" customWidth="1"/>
    <col min="5893" max="5893" width="11.6640625" style="325" customWidth="1"/>
    <col min="5894" max="5894" width="9.1640625" style="325" customWidth="1"/>
    <col min="5895" max="5895" width="5" style="325" customWidth="1"/>
    <col min="5896" max="5896" width="77.83203125" style="325" customWidth="1"/>
    <col min="5897" max="5898" width="20" style="325" customWidth="1"/>
    <col min="5899" max="5899" width="1.6640625" style="325" customWidth="1"/>
    <col min="5900" max="6144" width="9.33203125" style="325"/>
    <col min="6145" max="6145" width="8.33203125" style="325" customWidth="1"/>
    <col min="6146" max="6146" width="1.6640625" style="325" customWidth="1"/>
    <col min="6147" max="6148" width="5" style="325" customWidth="1"/>
    <col min="6149" max="6149" width="11.6640625" style="325" customWidth="1"/>
    <col min="6150" max="6150" width="9.1640625" style="325" customWidth="1"/>
    <col min="6151" max="6151" width="5" style="325" customWidth="1"/>
    <col min="6152" max="6152" width="77.83203125" style="325" customWidth="1"/>
    <col min="6153" max="6154" width="20" style="325" customWidth="1"/>
    <col min="6155" max="6155" width="1.6640625" style="325" customWidth="1"/>
    <col min="6156" max="6400" width="9.33203125" style="325"/>
    <col min="6401" max="6401" width="8.33203125" style="325" customWidth="1"/>
    <col min="6402" max="6402" width="1.6640625" style="325" customWidth="1"/>
    <col min="6403" max="6404" width="5" style="325" customWidth="1"/>
    <col min="6405" max="6405" width="11.6640625" style="325" customWidth="1"/>
    <col min="6406" max="6406" width="9.1640625" style="325" customWidth="1"/>
    <col min="6407" max="6407" width="5" style="325" customWidth="1"/>
    <col min="6408" max="6408" width="77.83203125" style="325" customWidth="1"/>
    <col min="6409" max="6410" width="20" style="325" customWidth="1"/>
    <col min="6411" max="6411" width="1.6640625" style="325" customWidth="1"/>
    <col min="6412" max="6656" width="9.33203125" style="325"/>
    <col min="6657" max="6657" width="8.33203125" style="325" customWidth="1"/>
    <col min="6658" max="6658" width="1.6640625" style="325" customWidth="1"/>
    <col min="6659" max="6660" width="5" style="325" customWidth="1"/>
    <col min="6661" max="6661" width="11.6640625" style="325" customWidth="1"/>
    <col min="6662" max="6662" width="9.1640625" style="325" customWidth="1"/>
    <col min="6663" max="6663" width="5" style="325" customWidth="1"/>
    <col min="6664" max="6664" width="77.83203125" style="325" customWidth="1"/>
    <col min="6665" max="6666" width="20" style="325" customWidth="1"/>
    <col min="6667" max="6667" width="1.6640625" style="325" customWidth="1"/>
    <col min="6668" max="6912" width="9.33203125" style="325"/>
    <col min="6913" max="6913" width="8.33203125" style="325" customWidth="1"/>
    <col min="6914" max="6914" width="1.6640625" style="325" customWidth="1"/>
    <col min="6915" max="6916" width="5" style="325" customWidth="1"/>
    <col min="6917" max="6917" width="11.6640625" style="325" customWidth="1"/>
    <col min="6918" max="6918" width="9.1640625" style="325" customWidth="1"/>
    <col min="6919" max="6919" width="5" style="325" customWidth="1"/>
    <col min="6920" max="6920" width="77.83203125" style="325" customWidth="1"/>
    <col min="6921" max="6922" width="20" style="325" customWidth="1"/>
    <col min="6923" max="6923" width="1.6640625" style="325" customWidth="1"/>
    <col min="6924" max="7168" width="9.33203125" style="325"/>
    <col min="7169" max="7169" width="8.33203125" style="325" customWidth="1"/>
    <col min="7170" max="7170" width="1.6640625" style="325" customWidth="1"/>
    <col min="7171" max="7172" width="5" style="325" customWidth="1"/>
    <col min="7173" max="7173" width="11.6640625" style="325" customWidth="1"/>
    <col min="7174" max="7174" width="9.1640625" style="325" customWidth="1"/>
    <col min="7175" max="7175" width="5" style="325" customWidth="1"/>
    <col min="7176" max="7176" width="77.83203125" style="325" customWidth="1"/>
    <col min="7177" max="7178" width="20" style="325" customWidth="1"/>
    <col min="7179" max="7179" width="1.6640625" style="325" customWidth="1"/>
    <col min="7180" max="7424" width="9.33203125" style="325"/>
    <col min="7425" max="7425" width="8.33203125" style="325" customWidth="1"/>
    <col min="7426" max="7426" width="1.6640625" style="325" customWidth="1"/>
    <col min="7427" max="7428" width="5" style="325" customWidth="1"/>
    <col min="7429" max="7429" width="11.6640625" style="325" customWidth="1"/>
    <col min="7430" max="7430" width="9.1640625" style="325" customWidth="1"/>
    <col min="7431" max="7431" width="5" style="325" customWidth="1"/>
    <col min="7432" max="7432" width="77.83203125" style="325" customWidth="1"/>
    <col min="7433" max="7434" width="20" style="325" customWidth="1"/>
    <col min="7435" max="7435" width="1.6640625" style="325" customWidth="1"/>
    <col min="7436" max="7680" width="9.33203125" style="325"/>
    <col min="7681" max="7681" width="8.33203125" style="325" customWidth="1"/>
    <col min="7682" max="7682" width="1.6640625" style="325" customWidth="1"/>
    <col min="7683" max="7684" width="5" style="325" customWidth="1"/>
    <col min="7685" max="7685" width="11.6640625" style="325" customWidth="1"/>
    <col min="7686" max="7686" width="9.1640625" style="325" customWidth="1"/>
    <col min="7687" max="7687" width="5" style="325" customWidth="1"/>
    <col min="7688" max="7688" width="77.83203125" style="325" customWidth="1"/>
    <col min="7689" max="7690" width="20" style="325" customWidth="1"/>
    <col min="7691" max="7691" width="1.6640625" style="325" customWidth="1"/>
    <col min="7692" max="7936" width="9.33203125" style="325"/>
    <col min="7937" max="7937" width="8.33203125" style="325" customWidth="1"/>
    <col min="7938" max="7938" width="1.6640625" style="325" customWidth="1"/>
    <col min="7939" max="7940" width="5" style="325" customWidth="1"/>
    <col min="7941" max="7941" width="11.6640625" style="325" customWidth="1"/>
    <col min="7942" max="7942" width="9.1640625" style="325" customWidth="1"/>
    <col min="7943" max="7943" width="5" style="325" customWidth="1"/>
    <col min="7944" max="7944" width="77.83203125" style="325" customWidth="1"/>
    <col min="7945" max="7946" width="20" style="325" customWidth="1"/>
    <col min="7947" max="7947" width="1.6640625" style="325" customWidth="1"/>
    <col min="7948" max="8192" width="9.33203125" style="325"/>
    <col min="8193" max="8193" width="8.33203125" style="325" customWidth="1"/>
    <col min="8194" max="8194" width="1.6640625" style="325" customWidth="1"/>
    <col min="8195" max="8196" width="5" style="325" customWidth="1"/>
    <col min="8197" max="8197" width="11.6640625" style="325" customWidth="1"/>
    <col min="8198" max="8198" width="9.1640625" style="325" customWidth="1"/>
    <col min="8199" max="8199" width="5" style="325" customWidth="1"/>
    <col min="8200" max="8200" width="77.83203125" style="325" customWidth="1"/>
    <col min="8201" max="8202" width="20" style="325" customWidth="1"/>
    <col min="8203" max="8203" width="1.6640625" style="325" customWidth="1"/>
    <col min="8204" max="8448" width="9.33203125" style="325"/>
    <col min="8449" max="8449" width="8.33203125" style="325" customWidth="1"/>
    <col min="8450" max="8450" width="1.6640625" style="325" customWidth="1"/>
    <col min="8451" max="8452" width="5" style="325" customWidth="1"/>
    <col min="8453" max="8453" width="11.6640625" style="325" customWidth="1"/>
    <col min="8454" max="8454" width="9.1640625" style="325" customWidth="1"/>
    <col min="8455" max="8455" width="5" style="325" customWidth="1"/>
    <col min="8456" max="8456" width="77.83203125" style="325" customWidth="1"/>
    <col min="8457" max="8458" width="20" style="325" customWidth="1"/>
    <col min="8459" max="8459" width="1.6640625" style="325" customWidth="1"/>
    <col min="8460" max="8704" width="9.33203125" style="325"/>
    <col min="8705" max="8705" width="8.33203125" style="325" customWidth="1"/>
    <col min="8706" max="8706" width="1.6640625" style="325" customWidth="1"/>
    <col min="8707" max="8708" width="5" style="325" customWidth="1"/>
    <col min="8709" max="8709" width="11.6640625" style="325" customWidth="1"/>
    <col min="8710" max="8710" width="9.1640625" style="325" customWidth="1"/>
    <col min="8711" max="8711" width="5" style="325" customWidth="1"/>
    <col min="8712" max="8712" width="77.83203125" style="325" customWidth="1"/>
    <col min="8713" max="8714" width="20" style="325" customWidth="1"/>
    <col min="8715" max="8715" width="1.6640625" style="325" customWidth="1"/>
    <col min="8716" max="8960" width="9.33203125" style="325"/>
    <col min="8961" max="8961" width="8.33203125" style="325" customWidth="1"/>
    <col min="8962" max="8962" width="1.6640625" style="325" customWidth="1"/>
    <col min="8963" max="8964" width="5" style="325" customWidth="1"/>
    <col min="8965" max="8965" width="11.6640625" style="325" customWidth="1"/>
    <col min="8966" max="8966" width="9.1640625" style="325" customWidth="1"/>
    <col min="8967" max="8967" width="5" style="325" customWidth="1"/>
    <col min="8968" max="8968" width="77.83203125" style="325" customWidth="1"/>
    <col min="8969" max="8970" width="20" style="325" customWidth="1"/>
    <col min="8971" max="8971" width="1.6640625" style="325" customWidth="1"/>
    <col min="8972" max="9216" width="9.33203125" style="325"/>
    <col min="9217" max="9217" width="8.33203125" style="325" customWidth="1"/>
    <col min="9218" max="9218" width="1.6640625" style="325" customWidth="1"/>
    <col min="9219" max="9220" width="5" style="325" customWidth="1"/>
    <col min="9221" max="9221" width="11.6640625" style="325" customWidth="1"/>
    <col min="9222" max="9222" width="9.1640625" style="325" customWidth="1"/>
    <col min="9223" max="9223" width="5" style="325" customWidth="1"/>
    <col min="9224" max="9224" width="77.83203125" style="325" customWidth="1"/>
    <col min="9225" max="9226" width="20" style="325" customWidth="1"/>
    <col min="9227" max="9227" width="1.6640625" style="325" customWidth="1"/>
    <col min="9228" max="9472" width="9.33203125" style="325"/>
    <col min="9473" max="9473" width="8.33203125" style="325" customWidth="1"/>
    <col min="9474" max="9474" width="1.6640625" style="325" customWidth="1"/>
    <col min="9475" max="9476" width="5" style="325" customWidth="1"/>
    <col min="9477" max="9477" width="11.6640625" style="325" customWidth="1"/>
    <col min="9478" max="9478" width="9.1640625" style="325" customWidth="1"/>
    <col min="9479" max="9479" width="5" style="325" customWidth="1"/>
    <col min="9480" max="9480" width="77.83203125" style="325" customWidth="1"/>
    <col min="9481" max="9482" width="20" style="325" customWidth="1"/>
    <col min="9483" max="9483" width="1.6640625" style="325" customWidth="1"/>
    <col min="9484" max="9728" width="9.33203125" style="325"/>
    <col min="9729" max="9729" width="8.33203125" style="325" customWidth="1"/>
    <col min="9730" max="9730" width="1.6640625" style="325" customWidth="1"/>
    <col min="9731" max="9732" width="5" style="325" customWidth="1"/>
    <col min="9733" max="9733" width="11.6640625" style="325" customWidth="1"/>
    <col min="9734" max="9734" width="9.1640625" style="325" customWidth="1"/>
    <col min="9735" max="9735" width="5" style="325" customWidth="1"/>
    <col min="9736" max="9736" width="77.83203125" style="325" customWidth="1"/>
    <col min="9737" max="9738" width="20" style="325" customWidth="1"/>
    <col min="9739" max="9739" width="1.6640625" style="325" customWidth="1"/>
    <col min="9740" max="9984" width="9.33203125" style="325"/>
    <col min="9985" max="9985" width="8.33203125" style="325" customWidth="1"/>
    <col min="9986" max="9986" width="1.6640625" style="325" customWidth="1"/>
    <col min="9987" max="9988" width="5" style="325" customWidth="1"/>
    <col min="9989" max="9989" width="11.6640625" style="325" customWidth="1"/>
    <col min="9990" max="9990" width="9.1640625" style="325" customWidth="1"/>
    <col min="9991" max="9991" width="5" style="325" customWidth="1"/>
    <col min="9992" max="9992" width="77.83203125" style="325" customWidth="1"/>
    <col min="9993" max="9994" width="20" style="325" customWidth="1"/>
    <col min="9995" max="9995" width="1.6640625" style="325" customWidth="1"/>
    <col min="9996" max="10240" width="9.33203125" style="325"/>
    <col min="10241" max="10241" width="8.33203125" style="325" customWidth="1"/>
    <col min="10242" max="10242" width="1.6640625" style="325" customWidth="1"/>
    <col min="10243" max="10244" width="5" style="325" customWidth="1"/>
    <col min="10245" max="10245" width="11.6640625" style="325" customWidth="1"/>
    <col min="10246" max="10246" width="9.1640625" style="325" customWidth="1"/>
    <col min="10247" max="10247" width="5" style="325" customWidth="1"/>
    <col min="10248" max="10248" width="77.83203125" style="325" customWidth="1"/>
    <col min="10249" max="10250" width="20" style="325" customWidth="1"/>
    <col min="10251" max="10251" width="1.6640625" style="325" customWidth="1"/>
    <col min="10252" max="10496" width="9.33203125" style="325"/>
    <col min="10497" max="10497" width="8.33203125" style="325" customWidth="1"/>
    <col min="10498" max="10498" width="1.6640625" style="325" customWidth="1"/>
    <col min="10499" max="10500" width="5" style="325" customWidth="1"/>
    <col min="10501" max="10501" width="11.6640625" style="325" customWidth="1"/>
    <col min="10502" max="10502" width="9.1640625" style="325" customWidth="1"/>
    <col min="10503" max="10503" width="5" style="325" customWidth="1"/>
    <col min="10504" max="10504" width="77.83203125" style="325" customWidth="1"/>
    <col min="10505" max="10506" width="20" style="325" customWidth="1"/>
    <col min="10507" max="10507" width="1.6640625" style="325" customWidth="1"/>
    <col min="10508" max="10752" width="9.33203125" style="325"/>
    <col min="10753" max="10753" width="8.33203125" style="325" customWidth="1"/>
    <col min="10754" max="10754" width="1.6640625" style="325" customWidth="1"/>
    <col min="10755" max="10756" width="5" style="325" customWidth="1"/>
    <col min="10757" max="10757" width="11.6640625" style="325" customWidth="1"/>
    <col min="10758" max="10758" width="9.1640625" style="325" customWidth="1"/>
    <col min="10759" max="10759" width="5" style="325" customWidth="1"/>
    <col min="10760" max="10760" width="77.83203125" style="325" customWidth="1"/>
    <col min="10761" max="10762" width="20" style="325" customWidth="1"/>
    <col min="10763" max="10763" width="1.6640625" style="325" customWidth="1"/>
    <col min="10764" max="11008" width="9.33203125" style="325"/>
    <col min="11009" max="11009" width="8.33203125" style="325" customWidth="1"/>
    <col min="11010" max="11010" width="1.6640625" style="325" customWidth="1"/>
    <col min="11011" max="11012" width="5" style="325" customWidth="1"/>
    <col min="11013" max="11013" width="11.6640625" style="325" customWidth="1"/>
    <col min="11014" max="11014" width="9.1640625" style="325" customWidth="1"/>
    <col min="11015" max="11015" width="5" style="325" customWidth="1"/>
    <col min="11016" max="11016" width="77.83203125" style="325" customWidth="1"/>
    <col min="11017" max="11018" width="20" style="325" customWidth="1"/>
    <col min="11019" max="11019" width="1.6640625" style="325" customWidth="1"/>
    <col min="11020" max="11264" width="9.33203125" style="325"/>
    <col min="11265" max="11265" width="8.33203125" style="325" customWidth="1"/>
    <col min="11266" max="11266" width="1.6640625" style="325" customWidth="1"/>
    <col min="11267" max="11268" width="5" style="325" customWidth="1"/>
    <col min="11269" max="11269" width="11.6640625" style="325" customWidth="1"/>
    <col min="11270" max="11270" width="9.1640625" style="325" customWidth="1"/>
    <col min="11271" max="11271" width="5" style="325" customWidth="1"/>
    <col min="11272" max="11272" width="77.83203125" style="325" customWidth="1"/>
    <col min="11273" max="11274" width="20" style="325" customWidth="1"/>
    <col min="11275" max="11275" width="1.6640625" style="325" customWidth="1"/>
    <col min="11276" max="11520" width="9.33203125" style="325"/>
    <col min="11521" max="11521" width="8.33203125" style="325" customWidth="1"/>
    <col min="11522" max="11522" width="1.6640625" style="325" customWidth="1"/>
    <col min="11523" max="11524" width="5" style="325" customWidth="1"/>
    <col min="11525" max="11525" width="11.6640625" style="325" customWidth="1"/>
    <col min="11526" max="11526" width="9.1640625" style="325" customWidth="1"/>
    <col min="11527" max="11527" width="5" style="325" customWidth="1"/>
    <col min="11528" max="11528" width="77.83203125" style="325" customWidth="1"/>
    <col min="11529" max="11530" width="20" style="325" customWidth="1"/>
    <col min="11531" max="11531" width="1.6640625" style="325" customWidth="1"/>
    <col min="11532" max="11776" width="9.33203125" style="325"/>
    <col min="11777" max="11777" width="8.33203125" style="325" customWidth="1"/>
    <col min="11778" max="11778" width="1.6640625" style="325" customWidth="1"/>
    <col min="11779" max="11780" width="5" style="325" customWidth="1"/>
    <col min="11781" max="11781" width="11.6640625" style="325" customWidth="1"/>
    <col min="11782" max="11782" width="9.1640625" style="325" customWidth="1"/>
    <col min="11783" max="11783" width="5" style="325" customWidth="1"/>
    <col min="11784" max="11784" width="77.83203125" style="325" customWidth="1"/>
    <col min="11785" max="11786" width="20" style="325" customWidth="1"/>
    <col min="11787" max="11787" width="1.6640625" style="325" customWidth="1"/>
    <col min="11788" max="12032" width="9.33203125" style="325"/>
    <col min="12033" max="12033" width="8.33203125" style="325" customWidth="1"/>
    <col min="12034" max="12034" width="1.6640625" style="325" customWidth="1"/>
    <col min="12035" max="12036" width="5" style="325" customWidth="1"/>
    <col min="12037" max="12037" width="11.6640625" style="325" customWidth="1"/>
    <col min="12038" max="12038" width="9.1640625" style="325" customWidth="1"/>
    <col min="12039" max="12039" width="5" style="325" customWidth="1"/>
    <col min="12040" max="12040" width="77.83203125" style="325" customWidth="1"/>
    <col min="12041" max="12042" width="20" style="325" customWidth="1"/>
    <col min="12043" max="12043" width="1.6640625" style="325" customWidth="1"/>
    <col min="12044" max="12288" width="9.33203125" style="325"/>
    <col min="12289" max="12289" width="8.33203125" style="325" customWidth="1"/>
    <col min="12290" max="12290" width="1.6640625" style="325" customWidth="1"/>
    <col min="12291" max="12292" width="5" style="325" customWidth="1"/>
    <col min="12293" max="12293" width="11.6640625" style="325" customWidth="1"/>
    <col min="12294" max="12294" width="9.1640625" style="325" customWidth="1"/>
    <col min="12295" max="12295" width="5" style="325" customWidth="1"/>
    <col min="12296" max="12296" width="77.83203125" style="325" customWidth="1"/>
    <col min="12297" max="12298" width="20" style="325" customWidth="1"/>
    <col min="12299" max="12299" width="1.6640625" style="325" customWidth="1"/>
    <col min="12300" max="12544" width="9.33203125" style="325"/>
    <col min="12545" max="12545" width="8.33203125" style="325" customWidth="1"/>
    <col min="12546" max="12546" width="1.6640625" style="325" customWidth="1"/>
    <col min="12547" max="12548" width="5" style="325" customWidth="1"/>
    <col min="12549" max="12549" width="11.6640625" style="325" customWidth="1"/>
    <col min="12550" max="12550" width="9.1640625" style="325" customWidth="1"/>
    <col min="12551" max="12551" width="5" style="325" customWidth="1"/>
    <col min="12552" max="12552" width="77.83203125" style="325" customWidth="1"/>
    <col min="12553" max="12554" width="20" style="325" customWidth="1"/>
    <col min="12555" max="12555" width="1.6640625" style="325" customWidth="1"/>
    <col min="12556" max="12800" width="9.33203125" style="325"/>
    <col min="12801" max="12801" width="8.33203125" style="325" customWidth="1"/>
    <col min="12802" max="12802" width="1.6640625" style="325" customWidth="1"/>
    <col min="12803" max="12804" width="5" style="325" customWidth="1"/>
    <col min="12805" max="12805" width="11.6640625" style="325" customWidth="1"/>
    <col min="12806" max="12806" width="9.1640625" style="325" customWidth="1"/>
    <col min="12807" max="12807" width="5" style="325" customWidth="1"/>
    <col min="12808" max="12808" width="77.83203125" style="325" customWidth="1"/>
    <col min="12809" max="12810" width="20" style="325" customWidth="1"/>
    <col min="12811" max="12811" width="1.6640625" style="325" customWidth="1"/>
    <col min="12812" max="13056" width="9.33203125" style="325"/>
    <col min="13057" max="13057" width="8.33203125" style="325" customWidth="1"/>
    <col min="13058" max="13058" width="1.6640625" style="325" customWidth="1"/>
    <col min="13059" max="13060" width="5" style="325" customWidth="1"/>
    <col min="13061" max="13061" width="11.6640625" style="325" customWidth="1"/>
    <col min="13062" max="13062" width="9.1640625" style="325" customWidth="1"/>
    <col min="13063" max="13063" width="5" style="325" customWidth="1"/>
    <col min="13064" max="13064" width="77.83203125" style="325" customWidth="1"/>
    <col min="13065" max="13066" width="20" style="325" customWidth="1"/>
    <col min="13067" max="13067" width="1.6640625" style="325" customWidth="1"/>
    <col min="13068" max="13312" width="9.33203125" style="325"/>
    <col min="13313" max="13313" width="8.33203125" style="325" customWidth="1"/>
    <col min="13314" max="13314" width="1.6640625" style="325" customWidth="1"/>
    <col min="13315" max="13316" width="5" style="325" customWidth="1"/>
    <col min="13317" max="13317" width="11.6640625" style="325" customWidth="1"/>
    <col min="13318" max="13318" width="9.1640625" style="325" customWidth="1"/>
    <col min="13319" max="13319" width="5" style="325" customWidth="1"/>
    <col min="13320" max="13320" width="77.83203125" style="325" customWidth="1"/>
    <col min="13321" max="13322" width="20" style="325" customWidth="1"/>
    <col min="13323" max="13323" width="1.6640625" style="325" customWidth="1"/>
    <col min="13324" max="13568" width="9.33203125" style="325"/>
    <col min="13569" max="13569" width="8.33203125" style="325" customWidth="1"/>
    <col min="13570" max="13570" width="1.6640625" style="325" customWidth="1"/>
    <col min="13571" max="13572" width="5" style="325" customWidth="1"/>
    <col min="13573" max="13573" width="11.6640625" style="325" customWidth="1"/>
    <col min="13574" max="13574" width="9.1640625" style="325" customWidth="1"/>
    <col min="13575" max="13575" width="5" style="325" customWidth="1"/>
    <col min="13576" max="13576" width="77.83203125" style="325" customWidth="1"/>
    <col min="13577" max="13578" width="20" style="325" customWidth="1"/>
    <col min="13579" max="13579" width="1.6640625" style="325" customWidth="1"/>
    <col min="13580" max="13824" width="9.33203125" style="325"/>
    <col min="13825" max="13825" width="8.33203125" style="325" customWidth="1"/>
    <col min="13826" max="13826" width="1.6640625" style="325" customWidth="1"/>
    <col min="13827" max="13828" width="5" style="325" customWidth="1"/>
    <col min="13829" max="13829" width="11.6640625" style="325" customWidth="1"/>
    <col min="13830" max="13830" width="9.1640625" style="325" customWidth="1"/>
    <col min="13831" max="13831" width="5" style="325" customWidth="1"/>
    <col min="13832" max="13832" width="77.83203125" style="325" customWidth="1"/>
    <col min="13833" max="13834" width="20" style="325" customWidth="1"/>
    <col min="13835" max="13835" width="1.6640625" style="325" customWidth="1"/>
    <col min="13836" max="14080" width="9.33203125" style="325"/>
    <col min="14081" max="14081" width="8.33203125" style="325" customWidth="1"/>
    <col min="14082" max="14082" width="1.6640625" style="325" customWidth="1"/>
    <col min="14083" max="14084" width="5" style="325" customWidth="1"/>
    <col min="14085" max="14085" width="11.6640625" style="325" customWidth="1"/>
    <col min="14086" max="14086" width="9.1640625" style="325" customWidth="1"/>
    <col min="14087" max="14087" width="5" style="325" customWidth="1"/>
    <col min="14088" max="14088" width="77.83203125" style="325" customWidth="1"/>
    <col min="14089" max="14090" width="20" style="325" customWidth="1"/>
    <col min="14091" max="14091" width="1.6640625" style="325" customWidth="1"/>
    <col min="14092" max="14336" width="9.33203125" style="325"/>
    <col min="14337" max="14337" width="8.33203125" style="325" customWidth="1"/>
    <col min="14338" max="14338" width="1.6640625" style="325" customWidth="1"/>
    <col min="14339" max="14340" width="5" style="325" customWidth="1"/>
    <col min="14341" max="14341" width="11.6640625" style="325" customWidth="1"/>
    <col min="14342" max="14342" width="9.1640625" style="325" customWidth="1"/>
    <col min="14343" max="14343" width="5" style="325" customWidth="1"/>
    <col min="14344" max="14344" width="77.83203125" style="325" customWidth="1"/>
    <col min="14345" max="14346" width="20" style="325" customWidth="1"/>
    <col min="14347" max="14347" width="1.6640625" style="325" customWidth="1"/>
    <col min="14348" max="14592" width="9.33203125" style="325"/>
    <col min="14593" max="14593" width="8.33203125" style="325" customWidth="1"/>
    <col min="14594" max="14594" width="1.6640625" style="325" customWidth="1"/>
    <col min="14595" max="14596" width="5" style="325" customWidth="1"/>
    <col min="14597" max="14597" width="11.6640625" style="325" customWidth="1"/>
    <col min="14598" max="14598" width="9.1640625" style="325" customWidth="1"/>
    <col min="14599" max="14599" width="5" style="325" customWidth="1"/>
    <col min="14600" max="14600" width="77.83203125" style="325" customWidth="1"/>
    <col min="14601" max="14602" width="20" style="325" customWidth="1"/>
    <col min="14603" max="14603" width="1.6640625" style="325" customWidth="1"/>
    <col min="14604" max="14848" width="9.33203125" style="325"/>
    <col min="14849" max="14849" width="8.33203125" style="325" customWidth="1"/>
    <col min="14850" max="14850" width="1.6640625" style="325" customWidth="1"/>
    <col min="14851" max="14852" width="5" style="325" customWidth="1"/>
    <col min="14853" max="14853" width="11.6640625" style="325" customWidth="1"/>
    <col min="14854" max="14854" width="9.1640625" style="325" customWidth="1"/>
    <col min="14855" max="14855" width="5" style="325" customWidth="1"/>
    <col min="14856" max="14856" width="77.83203125" style="325" customWidth="1"/>
    <col min="14857" max="14858" width="20" style="325" customWidth="1"/>
    <col min="14859" max="14859" width="1.6640625" style="325" customWidth="1"/>
    <col min="14860" max="15104" width="9.33203125" style="325"/>
    <col min="15105" max="15105" width="8.33203125" style="325" customWidth="1"/>
    <col min="15106" max="15106" width="1.6640625" style="325" customWidth="1"/>
    <col min="15107" max="15108" width="5" style="325" customWidth="1"/>
    <col min="15109" max="15109" width="11.6640625" style="325" customWidth="1"/>
    <col min="15110" max="15110" width="9.1640625" style="325" customWidth="1"/>
    <col min="15111" max="15111" width="5" style="325" customWidth="1"/>
    <col min="15112" max="15112" width="77.83203125" style="325" customWidth="1"/>
    <col min="15113" max="15114" width="20" style="325" customWidth="1"/>
    <col min="15115" max="15115" width="1.6640625" style="325" customWidth="1"/>
    <col min="15116" max="15360" width="9.33203125" style="325"/>
    <col min="15361" max="15361" width="8.33203125" style="325" customWidth="1"/>
    <col min="15362" max="15362" width="1.6640625" style="325" customWidth="1"/>
    <col min="15363" max="15364" width="5" style="325" customWidth="1"/>
    <col min="15365" max="15365" width="11.6640625" style="325" customWidth="1"/>
    <col min="15366" max="15366" width="9.1640625" style="325" customWidth="1"/>
    <col min="15367" max="15367" width="5" style="325" customWidth="1"/>
    <col min="15368" max="15368" width="77.83203125" style="325" customWidth="1"/>
    <col min="15369" max="15370" width="20" style="325" customWidth="1"/>
    <col min="15371" max="15371" width="1.6640625" style="325" customWidth="1"/>
    <col min="15372" max="15616" width="9.33203125" style="325"/>
    <col min="15617" max="15617" width="8.33203125" style="325" customWidth="1"/>
    <col min="15618" max="15618" width="1.6640625" style="325" customWidth="1"/>
    <col min="15619" max="15620" width="5" style="325" customWidth="1"/>
    <col min="15621" max="15621" width="11.6640625" style="325" customWidth="1"/>
    <col min="15622" max="15622" width="9.1640625" style="325" customWidth="1"/>
    <col min="15623" max="15623" width="5" style="325" customWidth="1"/>
    <col min="15624" max="15624" width="77.83203125" style="325" customWidth="1"/>
    <col min="15625" max="15626" width="20" style="325" customWidth="1"/>
    <col min="15627" max="15627" width="1.6640625" style="325" customWidth="1"/>
    <col min="15628" max="15872" width="9.33203125" style="325"/>
    <col min="15873" max="15873" width="8.33203125" style="325" customWidth="1"/>
    <col min="15874" max="15874" width="1.6640625" style="325" customWidth="1"/>
    <col min="15875" max="15876" width="5" style="325" customWidth="1"/>
    <col min="15877" max="15877" width="11.6640625" style="325" customWidth="1"/>
    <col min="15878" max="15878" width="9.1640625" style="325" customWidth="1"/>
    <col min="15879" max="15879" width="5" style="325" customWidth="1"/>
    <col min="15880" max="15880" width="77.83203125" style="325" customWidth="1"/>
    <col min="15881" max="15882" width="20" style="325" customWidth="1"/>
    <col min="15883" max="15883" width="1.6640625" style="325" customWidth="1"/>
    <col min="15884" max="16128" width="9.33203125" style="325"/>
    <col min="16129" max="16129" width="8.33203125" style="325" customWidth="1"/>
    <col min="16130" max="16130" width="1.6640625" style="325" customWidth="1"/>
    <col min="16131" max="16132" width="5" style="325" customWidth="1"/>
    <col min="16133" max="16133" width="11.6640625" style="325" customWidth="1"/>
    <col min="16134" max="16134" width="9.1640625" style="325" customWidth="1"/>
    <col min="16135" max="16135" width="5" style="325" customWidth="1"/>
    <col min="16136" max="16136" width="77.83203125" style="325" customWidth="1"/>
    <col min="16137" max="16138" width="20" style="325" customWidth="1"/>
    <col min="16139" max="16139" width="1.6640625" style="325" customWidth="1"/>
    <col min="16140" max="16384" width="9.33203125" style="325"/>
  </cols>
  <sheetData>
    <row r="1" spans="2:11" ht="37.5" customHeight="1" x14ac:dyDescent="0.3"/>
    <row r="2" spans="2:11" ht="7.5" customHeight="1" x14ac:dyDescent="0.3">
      <c r="B2" s="326"/>
      <c r="C2" s="327"/>
      <c r="D2" s="327"/>
      <c r="E2" s="327"/>
      <c r="F2" s="327"/>
      <c r="G2" s="327"/>
      <c r="H2" s="327"/>
      <c r="I2" s="327"/>
      <c r="J2" s="327"/>
      <c r="K2" s="328"/>
    </row>
    <row r="3" spans="2:11" s="332" customFormat="1" ht="45" customHeight="1" x14ac:dyDescent="0.3">
      <c r="B3" s="329"/>
      <c r="C3" s="330" t="s">
        <v>586</v>
      </c>
      <c r="D3" s="330"/>
      <c r="E3" s="330"/>
      <c r="F3" s="330"/>
      <c r="G3" s="330"/>
      <c r="H3" s="330"/>
      <c r="I3" s="330"/>
      <c r="J3" s="330"/>
      <c r="K3" s="331"/>
    </row>
    <row r="4" spans="2:11" ht="25.5" customHeight="1" x14ac:dyDescent="0.3">
      <c r="B4" s="333"/>
      <c r="C4" s="334" t="s">
        <v>587</v>
      </c>
      <c r="D4" s="334"/>
      <c r="E4" s="334"/>
      <c r="F4" s="334"/>
      <c r="G4" s="334"/>
      <c r="H4" s="334"/>
      <c r="I4" s="334"/>
      <c r="J4" s="334"/>
      <c r="K4" s="335"/>
    </row>
    <row r="5" spans="2:11" ht="5.25" customHeight="1" x14ac:dyDescent="0.3">
      <c r="B5" s="333"/>
      <c r="C5" s="336"/>
      <c r="D5" s="336"/>
      <c r="E5" s="336"/>
      <c r="F5" s="336"/>
      <c r="G5" s="336"/>
      <c r="H5" s="336"/>
      <c r="I5" s="336"/>
      <c r="J5" s="336"/>
      <c r="K5" s="335"/>
    </row>
    <row r="6" spans="2:11" ht="15" customHeight="1" x14ac:dyDescent="0.3">
      <c r="B6" s="333"/>
      <c r="C6" s="337" t="s">
        <v>588</v>
      </c>
      <c r="D6" s="337"/>
      <c r="E6" s="337"/>
      <c r="F6" s="337"/>
      <c r="G6" s="337"/>
      <c r="H6" s="337"/>
      <c r="I6" s="337"/>
      <c r="J6" s="337"/>
      <c r="K6" s="335"/>
    </row>
    <row r="7" spans="2:11" ht="15" customHeight="1" x14ac:dyDescent="0.3">
      <c r="B7" s="338"/>
      <c r="C7" s="337" t="s">
        <v>589</v>
      </c>
      <c r="D7" s="337"/>
      <c r="E7" s="337"/>
      <c r="F7" s="337"/>
      <c r="G7" s="337"/>
      <c r="H7" s="337"/>
      <c r="I7" s="337"/>
      <c r="J7" s="337"/>
      <c r="K7" s="335"/>
    </row>
    <row r="8" spans="2:11" ht="12.75" customHeight="1" x14ac:dyDescent="0.3">
      <c r="B8" s="338"/>
      <c r="C8" s="339"/>
      <c r="D8" s="339"/>
      <c r="E8" s="339"/>
      <c r="F8" s="339"/>
      <c r="G8" s="339"/>
      <c r="H8" s="339"/>
      <c r="I8" s="339"/>
      <c r="J8" s="339"/>
      <c r="K8" s="335"/>
    </row>
    <row r="9" spans="2:11" ht="15" customHeight="1" x14ac:dyDescent="0.3">
      <c r="B9" s="338"/>
      <c r="C9" s="337" t="s">
        <v>590</v>
      </c>
      <c r="D9" s="337"/>
      <c r="E9" s="337"/>
      <c r="F9" s="337"/>
      <c r="G9" s="337"/>
      <c r="H9" s="337"/>
      <c r="I9" s="337"/>
      <c r="J9" s="337"/>
      <c r="K9" s="335"/>
    </row>
    <row r="10" spans="2:11" ht="15" customHeight="1" x14ac:dyDescent="0.3">
      <c r="B10" s="338"/>
      <c r="C10" s="339"/>
      <c r="D10" s="337" t="s">
        <v>591</v>
      </c>
      <c r="E10" s="337"/>
      <c r="F10" s="337"/>
      <c r="G10" s="337"/>
      <c r="H10" s="337"/>
      <c r="I10" s="337"/>
      <c r="J10" s="337"/>
      <c r="K10" s="335"/>
    </row>
    <row r="11" spans="2:11" ht="15" customHeight="1" x14ac:dyDescent="0.3">
      <c r="B11" s="338"/>
      <c r="C11" s="340"/>
      <c r="D11" s="337" t="s">
        <v>592</v>
      </c>
      <c r="E11" s="337"/>
      <c r="F11" s="337"/>
      <c r="G11" s="337"/>
      <c r="H11" s="337"/>
      <c r="I11" s="337"/>
      <c r="J11" s="337"/>
      <c r="K11" s="335"/>
    </row>
    <row r="12" spans="2:11" ht="12.75" customHeight="1" x14ac:dyDescent="0.3">
      <c r="B12" s="338"/>
      <c r="C12" s="340"/>
      <c r="D12" s="340"/>
      <c r="E12" s="340"/>
      <c r="F12" s="340"/>
      <c r="G12" s="340"/>
      <c r="H12" s="340"/>
      <c r="I12" s="340"/>
      <c r="J12" s="340"/>
      <c r="K12" s="335"/>
    </row>
    <row r="13" spans="2:11" ht="15" customHeight="1" x14ac:dyDescent="0.3">
      <c r="B13" s="338"/>
      <c r="C13" s="340"/>
      <c r="D13" s="337" t="s">
        <v>593</v>
      </c>
      <c r="E13" s="337"/>
      <c r="F13" s="337"/>
      <c r="G13" s="337"/>
      <c r="H13" s="337"/>
      <c r="I13" s="337"/>
      <c r="J13" s="337"/>
      <c r="K13" s="335"/>
    </row>
    <row r="14" spans="2:11" ht="15" customHeight="1" x14ac:dyDescent="0.3">
      <c r="B14" s="338"/>
      <c r="C14" s="340"/>
      <c r="D14" s="337" t="s">
        <v>594</v>
      </c>
      <c r="E14" s="337"/>
      <c r="F14" s="337"/>
      <c r="G14" s="337"/>
      <c r="H14" s="337"/>
      <c r="I14" s="337"/>
      <c r="J14" s="337"/>
      <c r="K14" s="335"/>
    </row>
    <row r="15" spans="2:11" ht="15" customHeight="1" x14ac:dyDescent="0.3">
      <c r="B15" s="338"/>
      <c r="C15" s="340"/>
      <c r="D15" s="337" t="s">
        <v>595</v>
      </c>
      <c r="E15" s="337"/>
      <c r="F15" s="337"/>
      <c r="G15" s="337"/>
      <c r="H15" s="337"/>
      <c r="I15" s="337"/>
      <c r="J15" s="337"/>
      <c r="K15" s="335"/>
    </row>
    <row r="16" spans="2:11" ht="15" customHeight="1" x14ac:dyDescent="0.3">
      <c r="B16" s="338"/>
      <c r="C16" s="340"/>
      <c r="D16" s="340"/>
      <c r="E16" s="341" t="s">
        <v>79</v>
      </c>
      <c r="F16" s="337" t="s">
        <v>596</v>
      </c>
      <c r="G16" s="337"/>
      <c r="H16" s="337"/>
      <c r="I16" s="337"/>
      <c r="J16" s="337"/>
      <c r="K16" s="335"/>
    </row>
    <row r="17" spans="2:11" ht="15" customHeight="1" x14ac:dyDescent="0.3">
      <c r="B17" s="338"/>
      <c r="C17" s="340"/>
      <c r="D17" s="340"/>
      <c r="E17" s="341" t="s">
        <v>597</v>
      </c>
      <c r="F17" s="337" t="s">
        <v>598</v>
      </c>
      <c r="G17" s="337"/>
      <c r="H17" s="337"/>
      <c r="I17" s="337"/>
      <c r="J17" s="337"/>
      <c r="K17" s="335"/>
    </row>
    <row r="18" spans="2:11" ht="15" customHeight="1" x14ac:dyDescent="0.3">
      <c r="B18" s="338"/>
      <c r="C18" s="340"/>
      <c r="D18" s="340"/>
      <c r="E18" s="341" t="s">
        <v>599</v>
      </c>
      <c r="F18" s="337" t="s">
        <v>600</v>
      </c>
      <c r="G18" s="337"/>
      <c r="H18" s="337"/>
      <c r="I18" s="337"/>
      <c r="J18" s="337"/>
      <c r="K18" s="335"/>
    </row>
    <row r="19" spans="2:11" ht="15" customHeight="1" x14ac:dyDescent="0.3">
      <c r="B19" s="338"/>
      <c r="C19" s="340"/>
      <c r="D19" s="340"/>
      <c r="E19" s="341" t="s">
        <v>601</v>
      </c>
      <c r="F19" s="337" t="s">
        <v>602</v>
      </c>
      <c r="G19" s="337"/>
      <c r="H19" s="337"/>
      <c r="I19" s="337"/>
      <c r="J19" s="337"/>
      <c r="K19" s="335"/>
    </row>
    <row r="20" spans="2:11" ht="15" customHeight="1" x14ac:dyDescent="0.3">
      <c r="B20" s="338"/>
      <c r="C20" s="340"/>
      <c r="D20" s="340"/>
      <c r="E20" s="341" t="s">
        <v>603</v>
      </c>
      <c r="F20" s="337" t="s">
        <v>604</v>
      </c>
      <c r="G20" s="337"/>
      <c r="H20" s="337"/>
      <c r="I20" s="337"/>
      <c r="J20" s="337"/>
      <c r="K20" s="335"/>
    </row>
    <row r="21" spans="2:11" ht="15" customHeight="1" x14ac:dyDescent="0.3">
      <c r="B21" s="338"/>
      <c r="C21" s="340"/>
      <c r="D21" s="340"/>
      <c r="E21" s="341" t="s">
        <v>605</v>
      </c>
      <c r="F21" s="337" t="s">
        <v>606</v>
      </c>
      <c r="G21" s="337"/>
      <c r="H21" s="337"/>
      <c r="I21" s="337"/>
      <c r="J21" s="337"/>
      <c r="K21" s="335"/>
    </row>
    <row r="22" spans="2:11" ht="12.75" customHeight="1" x14ac:dyDescent="0.3">
      <c r="B22" s="338"/>
      <c r="C22" s="340"/>
      <c r="D22" s="340"/>
      <c r="E22" s="340"/>
      <c r="F22" s="340"/>
      <c r="G22" s="340"/>
      <c r="H22" s="340"/>
      <c r="I22" s="340"/>
      <c r="J22" s="340"/>
      <c r="K22" s="335"/>
    </row>
    <row r="23" spans="2:11" ht="15" customHeight="1" x14ac:dyDescent="0.3">
      <c r="B23" s="338"/>
      <c r="C23" s="337" t="s">
        <v>607</v>
      </c>
      <c r="D23" s="337"/>
      <c r="E23" s="337"/>
      <c r="F23" s="337"/>
      <c r="G23" s="337"/>
      <c r="H23" s="337"/>
      <c r="I23" s="337"/>
      <c r="J23" s="337"/>
      <c r="K23" s="335"/>
    </row>
    <row r="24" spans="2:11" ht="15" customHeight="1" x14ac:dyDescent="0.3">
      <c r="B24" s="338"/>
      <c r="C24" s="337" t="s">
        <v>608</v>
      </c>
      <c r="D24" s="337"/>
      <c r="E24" s="337"/>
      <c r="F24" s="337"/>
      <c r="G24" s="337"/>
      <c r="H24" s="337"/>
      <c r="I24" s="337"/>
      <c r="J24" s="337"/>
      <c r="K24" s="335"/>
    </row>
    <row r="25" spans="2:11" ht="15" customHeight="1" x14ac:dyDescent="0.3">
      <c r="B25" s="338"/>
      <c r="C25" s="339"/>
      <c r="D25" s="337" t="s">
        <v>609</v>
      </c>
      <c r="E25" s="337"/>
      <c r="F25" s="337"/>
      <c r="G25" s="337"/>
      <c r="H25" s="337"/>
      <c r="I25" s="337"/>
      <c r="J25" s="337"/>
      <c r="K25" s="335"/>
    </row>
    <row r="26" spans="2:11" ht="15" customHeight="1" x14ac:dyDescent="0.3">
      <c r="B26" s="338"/>
      <c r="C26" s="340"/>
      <c r="D26" s="337" t="s">
        <v>610</v>
      </c>
      <c r="E26" s="337"/>
      <c r="F26" s="337"/>
      <c r="G26" s="337"/>
      <c r="H26" s="337"/>
      <c r="I26" s="337"/>
      <c r="J26" s="337"/>
      <c r="K26" s="335"/>
    </row>
    <row r="27" spans="2:11" ht="12.75" customHeight="1" x14ac:dyDescent="0.3">
      <c r="B27" s="338"/>
      <c r="C27" s="340"/>
      <c r="D27" s="340"/>
      <c r="E27" s="340"/>
      <c r="F27" s="340"/>
      <c r="G27" s="340"/>
      <c r="H27" s="340"/>
      <c r="I27" s="340"/>
      <c r="J27" s="340"/>
      <c r="K27" s="335"/>
    </row>
    <row r="28" spans="2:11" ht="15" customHeight="1" x14ac:dyDescent="0.3">
      <c r="B28" s="338"/>
      <c r="C28" s="340"/>
      <c r="D28" s="337" t="s">
        <v>611</v>
      </c>
      <c r="E28" s="337"/>
      <c r="F28" s="337"/>
      <c r="G28" s="337"/>
      <c r="H28" s="337"/>
      <c r="I28" s="337"/>
      <c r="J28" s="337"/>
      <c r="K28" s="335"/>
    </row>
    <row r="29" spans="2:11" ht="15" customHeight="1" x14ac:dyDescent="0.3">
      <c r="B29" s="338"/>
      <c r="C29" s="340"/>
      <c r="D29" s="337" t="s">
        <v>612</v>
      </c>
      <c r="E29" s="337"/>
      <c r="F29" s="337"/>
      <c r="G29" s="337"/>
      <c r="H29" s="337"/>
      <c r="I29" s="337"/>
      <c r="J29" s="337"/>
      <c r="K29" s="335"/>
    </row>
    <row r="30" spans="2:11" ht="12.75" customHeight="1" x14ac:dyDescent="0.3">
      <c r="B30" s="338"/>
      <c r="C30" s="340"/>
      <c r="D30" s="340"/>
      <c r="E30" s="340"/>
      <c r="F30" s="340"/>
      <c r="G30" s="340"/>
      <c r="H30" s="340"/>
      <c r="I30" s="340"/>
      <c r="J30" s="340"/>
      <c r="K30" s="335"/>
    </row>
    <row r="31" spans="2:11" ht="15" customHeight="1" x14ac:dyDescent="0.3">
      <c r="B31" s="338"/>
      <c r="C31" s="340"/>
      <c r="D31" s="337" t="s">
        <v>613</v>
      </c>
      <c r="E31" s="337"/>
      <c r="F31" s="337"/>
      <c r="G31" s="337"/>
      <c r="H31" s="337"/>
      <c r="I31" s="337"/>
      <c r="J31" s="337"/>
      <c r="K31" s="335"/>
    </row>
    <row r="32" spans="2:11" ht="15" customHeight="1" x14ac:dyDescent="0.3">
      <c r="B32" s="338"/>
      <c r="C32" s="340"/>
      <c r="D32" s="337" t="s">
        <v>614</v>
      </c>
      <c r="E32" s="337"/>
      <c r="F32" s="337"/>
      <c r="G32" s="337"/>
      <c r="H32" s="337"/>
      <c r="I32" s="337"/>
      <c r="J32" s="337"/>
      <c r="K32" s="335"/>
    </row>
    <row r="33" spans="2:11" ht="15" customHeight="1" x14ac:dyDescent="0.3">
      <c r="B33" s="338"/>
      <c r="C33" s="340"/>
      <c r="D33" s="337" t="s">
        <v>615</v>
      </c>
      <c r="E33" s="337"/>
      <c r="F33" s="337"/>
      <c r="G33" s="337"/>
      <c r="H33" s="337"/>
      <c r="I33" s="337"/>
      <c r="J33" s="337"/>
      <c r="K33" s="335"/>
    </row>
    <row r="34" spans="2:11" ht="15" customHeight="1" x14ac:dyDescent="0.3">
      <c r="B34" s="338"/>
      <c r="C34" s="340"/>
      <c r="D34" s="339"/>
      <c r="E34" s="342" t="s">
        <v>101</v>
      </c>
      <c r="F34" s="339"/>
      <c r="G34" s="337" t="s">
        <v>616</v>
      </c>
      <c r="H34" s="337"/>
      <c r="I34" s="337"/>
      <c r="J34" s="337"/>
      <c r="K34" s="335"/>
    </row>
    <row r="35" spans="2:11" ht="30.75" customHeight="1" x14ac:dyDescent="0.3">
      <c r="B35" s="338"/>
      <c r="C35" s="340"/>
      <c r="D35" s="339"/>
      <c r="E35" s="342" t="s">
        <v>617</v>
      </c>
      <c r="F35" s="339"/>
      <c r="G35" s="337" t="s">
        <v>618</v>
      </c>
      <c r="H35" s="337"/>
      <c r="I35" s="337"/>
      <c r="J35" s="337"/>
      <c r="K35" s="335"/>
    </row>
    <row r="36" spans="2:11" ht="15" customHeight="1" x14ac:dyDescent="0.3">
      <c r="B36" s="338"/>
      <c r="C36" s="340"/>
      <c r="D36" s="339"/>
      <c r="E36" s="342" t="s">
        <v>54</v>
      </c>
      <c r="F36" s="339"/>
      <c r="G36" s="337" t="s">
        <v>619</v>
      </c>
      <c r="H36" s="337"/>
      <c r="I36" s="337"/>
      <c r="J36" s="337"/>
      <c r="K36" s="335"/>
    </row>
    <row r="37" spans="2:11" ht="15" customHeight="1" x14ac:dyDescent="0.3">
      <c r="B37" s="338"/>
      <c r="C37" s="340"/>
      <c r="D37" s="339"/>
      <c r="E37" s="342" t="s">
        <v>102</v>
      </c>
      <c r="F37" s="339"/>
      <c r="G37" s="337" t="s">
        <v>620</v>
      </c>
      <c r="H37" s="337"/>
      <c r="I37" s="337"/>
      <c r="J37" s="337"/>
      <c r="K37" s="335"/>
    </row>
    <row r="38" spans="2:11" ht="15" customHeight="1" x14ac:dyDescent="0.3">
      <c r="B38" s="338"/>
      <c r="C38" s="340"/>
      <c r="D38" s="339"/>
      <c r="E38" s="342" t="s">
        <v>103</v>
      </c>
      <c r="F38" s="339"/>
      <c r="G38" s="337" t="s">
        <v>621</v>
      </c>
      <c r="H38" s="337"/>
      <c r="I38" s="337"/>
      <c r="J38" s="337"/>
      <c r="K38" s="335"/>
    </row>
    <row r="39" spans="2:11" ht="15" customHeight="1" x14ac:dyDescent="0.3">
      <c r="B39" s="338"/>
      <c r="C39" s="340"/>
      <c r="D39" s="339"/>
      <c r="E39" s="342" t="s">
        <v>104</v>
      </c>
      <c r="F39" s="339"/>
      <c r="G39" s="337" t="s">
        <v>622</v>
      </c>
      <c r="H39" s="337"/>
      <c r="I39" s="337"/>
      <c r="J39" s="337"/>
      <c r="K39" s="335"/>
    </row>
    <row r="40" spans="2:11" ht="15" customHeight="1" x14ac:dyDescent="0.3">
      <c r="B40" s="338"/>
      <c r="C40" s="340"/>
      <c r="D40" s="339"/>
      <c r="E40" s="342" t="s">
        <v>623</v>
      </c>
      <c r="F40" s="339"/>
      <c r="G40" s="337" t="s">
        <v>624</v>
      </c>
      <c r="H40" s="337"/>
      <c r="I40" s="337"/>
      <c r="J40" s="337"/>
      <c r="K40" s="335"/>
    </row>
    <row r="41" spans="2:11" ht="15" customHeight="1" x14ac:dyDescent="0.3">
      <c r="B41" s="338"/>
      <c r="C41" s="340"/>
      <c r="D41" s="339"/>
      <c r="E41" s="342"/>
      <c r="F41" s="339"/>
      <c r="G41" s="337" t="s">
        <v>625</v>
      </c>
      <c r="H41" s="337"/>
      <c r="I41" s="337"/>
      <c r="J41" s="337"/>
      <c r="K41" s="335"/>
    </row>
    <row r="42" spans="2:11" ht="15" customHeight="1" x14ac:dyDescent="0.3">
      <c r="B42" s="338"/>
      <c r="C42" s="340"/>
      <c r="D42" s="339"/>
      <c r="E42" s="342" t="s">
        <v>626</v>
      </c>
      <c r="F42" s="339"/>
      <c r="G42" s="337" t="s">
        <v>627</v>
      </c>
      <c r="H42" s="337"/>
      <c r="I42" s="337"/>
      <c r="J42" s="337"/>
      <c r="K42" s="335"/>
    </row>
    <row r="43" spans="2:11" ht="15" customHeight="1" x14ac:dyDescent="0.3">
      <c r="B43" s="338"/>
      <c r="C43" s="340"/>
      <c r="D43" s="339"/>
      <c r="E43" s="342" t="s">
        <v>106</v>
      </c>
      <c r="F43" s="339"/>
      <c r="G43" s="337" t="s">
        <v>628</v>
      </c>
      <c r="H43" s="337"/>
      <c r="I43" s="337"/>
      <c r="J43" s="337"/>
      <c r="K43" s="335"/>
    </row>
    <row r="44" spans="2:11" ht="12.75" customHeight="1" x14ac:dyDescent="0.3">
      <c r="B44" s="338"/>
      <c r="C44" s="340"/>
      <c r="D44" s="339"/>
      <c r="E44" s="339"/>
      <c r="F44" s="339"/>
      <c r="G44" s="339"/>
      <c r="H44" s="339"/>
      <c r="I44" s="339"/>
      <c r="J44" s="339"/>
      <c r="K44" s="335"/>
    </row>
    <row r="45" spans="2:11" ht="15" customHeight="1" x14ac:dyDescent="0.3">
      <c r="B45" s="338"/>
      <c r="C45" s="340"/>
      <c r="D45" s="337" t="s">
        <v>629</v>
      </c>
      <c r="E45" s="337"/>
      <c r="F45" s="337"/>
      <c r="G45" s="337"/>
      <c r="H45" s="337"/>
      <c r="I45" s="337"/>
      <c r="J45" s="337"/>
      <c r="K45" s="335"/>
    </row>
    <row r="46" spans="2:11" ht="15" customHeight="1" x14ac:dyDescent="0.3">
      <c r="B46" s="338"/>
      <c r="C46" s="340"/>
      <c r="D46" s="340"/>
      <c r="E46" s="337" t="s">
        <v>630</v>
      </c>
      <c r="F46" s="337"/>
      <c r="G46" s="337"/>
      <c r="H46" s="337"/>
      <c r="I46" s="337"/>
      <c r="J46" s="337"/>
      <c r="K46" s="335"/>
    </row>
    <row r="47" spans="2:11" ht="15" customHeight="1" x14ac:dyDescent="0.3">
      <c r="B47" s="338"/>
      <c r="C47" s="340"/>
      <c r="D47" s="340"/>
      <c r="E47" s="337" t="s">
        <v>631</v>
      </c>
      <c r="F47" s="337"/>
      <c r="G47" s="337"/>
      <c r="H47" s="337"/>
      <c r="I47" s="337"/>
      <c r="J47" s="337"/>
      <c r="K47" s="335"/>
    </row>
    <row r="48" spans="2:11" ht="15" customHeight="1" x14ac:dyDescent="0.3">
      <c r="B48" s="338"/>
      <c r="C48" s="340"/>
      <c r="D48" s="340"/>
      <c r="E48" s="337" t="s">
        <v>632</v>
      </c>
      <c r="F48" s="337"/>
      <c r="G48" s="337"/>
      <c r="H48" s="337"/>
      <c r="I48" s="337"/>
      <c r="J48" s="337"/>
      <c r="K48" s="335"/>
    </row>
    <row r="49" spans="2:11" ht="15" customHeight="1" x14ac:dyDescent="0.3">
      <c r="B49" s="338"/>
      <c r="C49" s="340"/>
      <c r="D49" s="337" t="s">
        <v>633</v>
      </c>
      <c r="E49" s="337"/>
      <c r="F49" s="337"/>
      <c r="G49" s="337"/>
      <c r="H49" s="337"/>
      <c r="I49" s="337"/>
      <c r="J49" s="337"/>
      <c r="K49" s="335"/>
    </row>
    <row r="50" spans="2:11" ht="25.5" customHeight="1" x14ac:dyDescent="0.3">
      <c r="B50" s="333"/>
      <c r="C50" s="334" t="s">
        <v>634</v>
      </c>
      <c r="D50" s="334"/>
      <c r="E50" s="334"/>
      <c r="F50" s="334"/>
      <c r="G50" s="334"/>
      <c r="H50" s="334"/>
      <c r="I50" s="334"/>
      <c r="J50" s="334"/>
      <c r="K50" s="335"/>
    </row>
    <row r="51" spans="2:11" ht="5.25" customHeight="1" x14ac:dyDescent="0.3">
      <c r="B51" s="333"/>
      <c r="C51" s="336"/>
      <c r="D51" s="336"/>
      <c r="E51" s="336"/>
      <c r="F51" s="336"/>
      <c r="G51" s="336"/>
      <c r="H51" s="336"/>
      <c r="I51" s="336"/>
      <c r="J51" s="336"/>
      <c r="K51" s="335"/>
    </row>
    <row r="52" spans="2:11" ht="15" customHeight="1" x14ac:dyDescent="0.3">
      <c r="B52" s="333"/>
      <c r="C52" s="337" t="s">
        <v>635</v>
      </c>
      <c r="D52" s="337"/>
      <c r="E52" s="337"/>
      <c r="F52" s="337"/>
      <c r="G52" s="337"/>
      <c r="H52" s="337"/>
      <c r="I52" s="337"/>
      <c r="J52" s="337"/>
      <c r="K52" s="335"/>
    </row>
    <row r="53" spans="2:11" ht="15" customHeight="1" x14ac:dyDescent="0.3">
      <c r="B53" s="333"/>
      <c r="C53" s="337" t="s">
        <v>636</v>
      </c>
      <c r="D53" s="337"/>
      <c r="E53" s="337"/>
      <c r="F53" s="337"/>
      <c r="G53" s="337"/>
      <c r="H53" s="337"/>
      <c r="I53" s="337"/>
      <c r="J53" s="337"/>
      <c r="K53" s="335"/>
    </row>
    <row r="54" spans="2:11" ht="12.75" customHeight="1" x14ac:dyDescent="0.3">
      <c r="B54" s="333"/>
      <c r="C54" s="339"/>
      <c r="D54" s="339"/>
      <c r="E54" s="339"/>
      <c r="F54" s="339"/>
      <c r="G54" s="339"/>
      <c r="H54" s="339"/>
      <c r="I54" s="339"/>
      <c r="J54" s="339"/>
      <c r="K54" s="335"/>
    </row>
    <row r="55" spans="2:11" ht="15" customHeight="1" x14ac:dyDescent="0.3">
      <c r="B55" s="333"/>
      <c r="C55" s="337" t="s">
        <v>637</v>
      </c>
      <c r="D55" s="337"/>
      <c r="E55" s="337"/>
      <c r="F55" s="337"/>
      <c r="G55" s="337"/>
      <c r="H55" s="337"/>
      <c r="I55" s="337"/>
      <c r="J55" s="337"/>
      <c r="K55" s="335"/>
    </row>
    <row r="56" spans="2:11" ht="15" customHeight="1" x14ac:dyDescent="0.3">
      <c r="B56" s="333"/>
      <c r="C56" s="340"/>
      <c r="D56" s="337" t="s">
        <v>638</v>
      </c>
      <c r="E56" s="337"/>
      <c r="F56" s="337"/>
      <c r="G56" s="337"/>
      <c r="H56" s="337"/>
      <c r="I56" s="337"/>
      <c r="J56" s="337"/>
      <c r="K56" s="335"/>
    </row>
    <row r="57" spans="2:11" ht="15" customHeight="1" x14ac:dyDescent="0.3">
      <c r="B57" s="333"/>
      <c r="C57" s="340"/>
      <c r="D57" s="337" t="s">
        <v>639</v>
      </c>
      <c r="E57" s="337"/>
      <c r="F57" s="337"/>
      <c r="G57" s="337"/>
      <c r="H57" s="337"/>
      <c r="I57" s="337"/>
      <c r="J57" s="337"/>
      <c r="K57" s="335"/>
    </row>
    <row r="58" spans="2:11" ht="15" customHeight="1" x14ac:dyDescent="0.3">
      <c r="B58" s="333"/>
      <c r="C58" s="340"/>
      <c r="D58" s="337" t="s">
        <v>640</v>
      </c>
      <c r="E58" s="337"/>
      <c r="F58" s="337"/>
      <c r="G58" s="337"/>
      <c r="H58" s="337"/>
      <c r="I58" s="337"/>
      <c r="J58" s="337"/>
      <c r="K58" s="335"/>
    </row>
    <row r="59" spans="2:11" ht="15" customHeight="1" x14ac:dyDescent="0.3">
      <c r="B59" s="333"/>
      <c r="C59" s="340"/>
      <c r="D59" s="337" t="s">
        <v>641</v>
      </c>
      <c r="E59" s="337"/>
      <c r="F59" s="337"/>
      <c r="G59" s="337"/>
      <c r="H59" s="337"/>
      <c r="I59" s="337"/>
      <c r="J59" s="337"/>
      <c r="K59" s="335"/>
    </row>
    <row r="60" spans="2:11" ht="15" customHeight="1" x14ac:dyDescent="0.3">
      <c r="B60" s="333"/>
      <c r="C60" s="340"/>
      <c r="D60" s="343" t="s">
        <v>642</v>
      </c>
      <c r="E60" s="343"/>
      <c r="F60" s="343"/>
      <c r="G60" s="343"/>
      <c r="H60" s="343"/>
      <c r="I60" s="343"/>
      <c r="J60" s="343"/>
      <c r="K60" s="335"/>
    </row>
    <row r="61" spans="2:11" ht="15" customHeight="1" x14ac:dyDescent="0.3">
      <c r="B61" s="333"/>
      <c r="C61" s="340"/>
      <c r="D61" s="337" t="s">
        <v>643</v>
      </c>
      <c r="E61" s="337"/>
      <c r="F61" s="337"/>
      <c r="G61" s="337"/>
      <c r="H61" s="337"/>
      <c r="I61" s="337"/>
      <c r="J61" s="337"/>
      <c r="K61" s="335"/>
    </row>
    <row r="62" spans="2:11" ht="12.75" customHeight="1" x14ac:dyDescent="0.3">
      <c r="B62" s="333"/>
      <c r="C62" s="340"/>
      <c r="D62" s="340"/>
      <c r="E62" s="344"/>
      <c r="F62" s="340"/>
      <c r="G62" s="340"/>
      <c r="H62" s="340"/>
      <c r="I62" s="340"/>
      <c r="J62" s="340"/>
      <c r="K62" s="335"/>
    </row>
    <row r="63" spans="2:11" ht="15" customHeight="1" x14ac:dyDescent="0.3">
      <c r="B63" s="333"/>
      <c r="C63" s="340"/>
      <c r="D63" s="337" t="s">
        <v>644</v>
      </c>
      <c r="E63" s="337"/>
      <c r="F63" s="337"/>
      <c r="G63" s="337"/>
      <c r="H63" s="337"/>
      <c r="I63" s="337"/>
      <c r="J63" s="337"/>
      <c r="K63" s="335"/>
    </row>
    <row r="64" spans="2:11" ht="15" customHeight="1" x14ac:dyDescent="0.3">
      <c r="B64" s="333"/>
      <c r="C64" s="340"/>
      <c r="D64" s="343" t="s">
        <v>645</v>
      </c>
      <c r="E64" s="343"/>
      <c r="F64" s="343"/>
      <c r="G64" s="343"/>
      <c r="H64" s="343"/>
      <c r="I64" s="343"/>
      <c r="J64" s="343"/>
      <c r="K64" s="335"/>
    </row>
    <row r="65" spans="2:11" ht="15" customHeight="1" x14ac:dyDescent="0.3">
      <c r="B65" s="333"/>
      <c r="C65" s="340"/>
      <c r="D65" s="337" t="s">
        <v>646</v>
      </c>
      <c r="E65" s="337"/>
      <c r="F65" s="337"/>
      <c r="G65" s="337"/>
      <c r="H65" s="337"/>
      <c r="I65" s="337"/>
      <c r="J65" s="337"/>
      <c r="K65" s="335"/>
    </row>
    <row r="66" spans="2:11" ht="15" customHeight="1" x14ac:dyDescent="0.3">
      <c r="B66" s="333"/>
      <c r="C66" s="340"/>
      <c r="D66" s="337" t="s">
        <v>647</v>
      </c>
      <c r="E66" s="337"/>
      <c r="F66" s="337"/>
      <c r="G66" s="337"/>
      <c r="H66" s="337"/>
      <c r="I66" s="337"/>
      <c r="J66" s="337"/>
      <c r="K66" s="335"/>
    </row>
    <row r="67" spans="2:11" ht="15" customHeight="1" x14ac:dyDescent="0.3">
      <c r="B67" s="333"/>
      <c r="C67" s="340"/>
      <c r="D67" s="337" t="s">
        <v>648</v>
      </c>
      <c r="E67" s="337"/>
      <c r="F67" s="337"/>
      <c r="G67" s="337"/>
      <c r="H67" s="337"/>
      <c r="I67" s="337"/>
      <c r="J67" s="337"/>
      <c r="K67" s="335"/>
    </row>
    <row r="68" spans="2:11" ht="15" customHeight="1" x14ac:dyDescent="0.3">
      <c r="B68" s="333"/>
      <c r="C68" s="340"/>
      <c r="D68" s="337" t="s">
        <v>649</v>
      </c>
      <c r="E68" s="337"/>
      <c r="F68" s="337"/>
      <c r="G68" s="337"/>
      <c r="H68" s="337"/>
      <c r="I68" s="337"/>
      <c r="J68" s="337"/>
      <c r="K68" s="335"/>
    </row>
    <row r="69" spans="2:11" ht="12.75" customHeight="1" x14ac:dyDescent="0.3">
      <c r="B69" s="345"/>
      <c r="C69" s="346"/>
      <c r="D69" s="346"/>
      <c r="E69" s="346"/>
      <c r="F69" s="346"/>
      <c r="G69" s="346"/>
      <c r="H69" s="346"/>
      <c r="I69" s="346"/>
      <c r="J69" s="346"/>
      <c r="K69" s="347"/>
    </row>
    <row r="70" spans="2:11" ht="18.75" customHeight="1" x14ac:dyDescent="0.3">
      <c r="B70" s="348"/>
      <c r="C70" s="348"/>
      <c r="D70" s="348"/>
      <c r="E70" s="348"/>
      <c r="F70" s="348"/>
      <c r="G70" s="348"/>
      <c r="H70" s="348"/>
      <c r="I70" s="348"/>
      <c r="J70" s="348"/>
      <c r="K70" s="349"/>
    </row>
    <row r="71" spans="2:11" ht="18.75" customHeight="1" x14ac:dyDescent="0.3">
      <c r="B71" s="349"/>
      <c r="C71" s="349"/>
      <c r="D71" s="349"/>
      <c r="E71" s="349"/>
      <c r="F71" s="349"/>
      <c r="G71" s="349"/>
      <c r="H71" s="349"/>
      <c r="I71" s="349"/>
      <c r="J71" s="349"/>
      <c r="K71" s="349"/>
    </row>
    <row r="72" spans="2:11" ht="7.5" customHeight="1" x14ac:dyDescent="0.3">
      <c r="B72" s="350"/>
      <c r="C72" s="351"/>
      <c r="D72" s="351"/>
      <c r="E72" s="351"/>
      <c r="F72" s="351"/>
      <c r="G72" s="351"/>
      <c r="H72" s="351"/>
      <c r="I72" s="351"/>
      <c r="J72" s="351"/>
      <c r="K72" s="352"/>
    </row>
    <row r="73" spans="2:11" ht="45" customHeight="1" x14ac:dyDescent="0.3">
      <c r="B73" s="353"/>
      <c r="C73" s="354" t="s">
        <v>585</v>
      </c>
      <c r="D73" s="354"/>
      <c r="E73" s="354"/>
      <c r="F73" s="354"/>
      <c r="G73" s="354"/>
      <c r="H73" s="354"/>
      <c r="I73" s="354"/>
      <c r="J73" s="354"/>
      <c r="K73" s="355"/>
    </row>
    <row r="74" spans="2:11" ht="17.25" customHeight="1" x14ac:dyDescent="0.3">
      <c r="B74" s="353"/>
      <c r="C74" s="356" t="s">
        <v>650</v>
      </c>
      <c r="D74" s="356"/>
      <c r="E74" s="356"/>
      <c r="F74" s="356" t="s">
        <v>651</v>
      </c>
      <c r="G74" s="357"/>
      <c r="H74" s="356" t="s">
        <v>102</v>
      </c>
      <c r="I74" s="356" t="s">
        <v>58</v>
      </c>
      <c r="J74" s="356" t="s">
        <v>652</v>
      </c>
      <c r="K74" s="355"/>
    </row>
    <row r="75" spans="2:11" ht="17.25" customHeight="1" x14ac:dyDescent="0.3">
      <c r="B75" s="353"/>
      <c r="C75" s="358" t="s">
        <v>653</v>
      </c>
      <c r="D75" s="358"/>
      <c r="E75" s="358"/>
      <c r="F75" s="359" t="s">
        <v>654</v>
      </c>
      <c r="G75" s="360"/>
      <c r="H75" s="358"/>
      <c r="I75" s="358"/>
      <c r="J75" s="358" t="s">
        <v>655</v>
      </c>
      <c r="K75" s="355"/>
    </row>
    <row r="76" spans="2:11" ht="5.25" customHeight="1" x14ac:dyDescent="0.3">
      <c r="B76" s="353"/>
      <c r="C76" s="361"/>
      <c r="D76" s="361"/>
      <c r="E76" s="361"/>
      <c r="F76" s="361"/>
      <c r="G76" s="362"/>
      <c r="H76" s="361"/>
      <c r="I76" s="361"/>
      <c r="J76" s="361"/>
      <c r="K76" s="355"/>
    </row>
    <row r="77" spans="2:11" ht="15" customHeight="1" x14ac:dyDescent="0.3">
      <c r="B77" s="353"/>
      <c r="C77" s="342" t="s">
        <v>54</v>
      </c>
      <c r="D77" s="361"/>
      <c r="E77" s="361"/>
      <c r="F77" s="363" t="s">
        <v>656</v>
      </c>
      <c r="G77" s="362"/>
      <c r="H77" s="342" t="s">
        <v>657</v>
      </c>
      <c r="I77" s="342" t="s">
        <v>658</v>
      </c>
      <c r="J77" s="342">
        <v>20</v>
      </c>
      <c r="K77" s="355"/>
    </row>
    <row r="78" spans="2:11" ht="15" customHeight="1" x14ac:dyDescent="0.3">
      <c r="B78" s="353"/>
      <c r="C78" s="342" t="s">
        <v>659</v>
      </c>
      <c r="D78" s="342"/>
      <c r="E78" s="342"/>
      <c r="F78" s="363" t="s">
        <v>656</v>
      </c>
      <c r="G78" s="362"/>
      <c r="H78" s="342" t="s">
        <v>660</v>
      </c>
      <c r="I78" s="342" t="s">
        <v>658</v>
      </c>
      <c r="J78" s="342">
        <v>120</v>
      </c>
      <c r="K78" s="355"/>
    </row>
    <row r="79" spans="2:11" ht="15" customHeight="1" x14ac:dyDescent="0.3">
      <c r="B79" s="364"/>
      <c r="C79" s="342" t="s">
        <v>661</v>
      </c>
      <c r="D79" s="342"/>
      <c r="E79" s="342"/>
      <c r="F79" s="363" t="s">
        <v>662</v>
      </c>
      <c r="G79" s="362"/>
      <c r="H79" s="342" t="s">
        <v>663</v>
      </c>
      <c r="I79" s="342" t="s">
        <v>658</v>
      </c>
      <c r="J79" s="342">
        <v>50</v>
      </c>
      <c r="K79" s="355"/>
    </row>
    <row r="80" spans="2:11" ht="15" customHeight="1" x14ac:dyDescent="0.3">
      <c r="B80" s="364"/>
      <c r="C80" s="342" t="s">
        <v>664</v>
      </c>
      <c r="D80" s="342"/>
      <c r="E80" s="342"/>
      <c r="F80" s="363" t="s">
        <v>656</v>
      </c>
      <c r="G80" s="362"/>
      <c r="H80" s="342" t="s">
        <v>665</v>
      </c>
      <c r="I80" s="342" t="s">
        <v>666</v>
      </c>
      <c r="J80" s="342"/>
      <c r="K80" s="355"/>
    </row>
    <row r="81" spans="2:11" ht="15" customHeight="1" x14ac:dyDescent="0.3">
      <c r="B81" s="364"/>
      <c r="C81" s="365" t="s">
        <v>667</v>
      </c>
      <c r="D81" s="365"/>
      <c r="E81" s="365"/>
      <c r="F81" s="366" t="s">
        <v>662</v>
      </c>
      <c r="G81" s="365"/>
      <c r="H81" s="365" t="s">
        <v>668</v>
      </c>
      <c r="I81" s="365" t="s">
        <v>658</v>
      </c>
      <c r="J81" s="365">
        <v>15</v>
      </c>
      <c r="K81" s="355"/>
    </row>
    <row r="82" spans="2:11" ht="15" customHeight="1" x14ac:dyDescent="0.3">
      <c r="B82" s="364"/>
      <c r="C82" s="365" t="s">
        <v>669</v>
      </c>
      <c r="D82" s="365"/>
      <c r="E82" s="365"/>
      <c r="F82" s="366" t="s">
        <v>662</v>
      </c>
      <c r="G82" s="365"/>
      <c r="H82" s="365" t="s">
        <v>670</v>
      </c>
      <c r="I82" s="365" t="s">
        <v>658</v>
      </c>
      <c r="J82" s="365">
        <v>15</v>
      </c>
      <c r="K82" s="355"/>
    </row>
    <row r="83" spans="2:11" ht="15" customHeight="1" x14ac:dyDescent="0.3">
      <c r="B83" s="364"/>
      <c r="C83" s="365" t="s">
        <v>671</v>
      </c>
      <c r="D83" s="365"/>
      <c r="E83" s="365"/>
      <c r="F83" s="366" t="s">
        <v>662</v>
      </c>
      <c r="G83" s="365"/>
      <c r="H83" s="365" t="s">
        <v>672</v>
      </c>
      <c r="I83" s="365" t="s">
        <v>658</v>
      </c>
      <c r="J83" s="365">
        <v>20</v>
      </c>
      <c r="K83" s="355"/>
    </row>
    <row r="84" spans="2:11" ht="15" customHeight="1" x14ac:dyDescent="0.3">
      <c r="B84" s="364"/>
      <c r="C84" s="365" t="s">
        <v>673</v>
      </c>
      <c r="D84" s="365"/>
      <c r="E84" s="365"/>
      <c r="F84" s="366" t="s">
        <v>662</v>
      </c>
      <c r="G84" s="365"/>
      <c r="H84" s="365" t="s">
        <v>674</v>
      </c>
      <c r="I84" s="365" t="s">
        <v>658</v>
      </c>
      <c r="J84" s="365">
        <v>20</v>
      </c>
      <c r="K84" s="355"/>
    </row>
    <row r="85" spans="2:11" ht="15" customHeight="1" x14ac:dyDescent="0.3">
      <c r="B85" s="364"/>
      <c r="C85" s="342" t="s">
        <v>675</v>
      </c>
      <c r="D85" s="342"/>
      <c r="E85" s="342"/>
      <c r="F85" s="363" t="s">
        <v>662</v>
      </c>
      <c r="G85" s="362"/>
      <c r="H85" s="342" t="s">
        <v>676</v>
      </c>
      <c r="I85" s="342" t="s">
        <v>658</v>
      </c>
      <c r="J85" s="342">
        <v>50</v>
      </c>
      <c r="K85" s="355"/>
    </row>
    <row r="86" spans="2:11" ht="15" customHeight="1" x14ac:dyDescent="0.3">
      <c r="B86" s="364"/>
      <c r="C86" s="342" t="s">
        <v>677</v>
      </c>
      <c r="D86" s="342"/>
      <c r="E86" s="342"/>
      <c r="F86" s="363" t="s">
        <v>662</v>
      </c>
      <c r="G86" s="362"/>
      <c r="H86" s="342" t="s">
        <v>678</v>
      </c>
      <c r="I86" s="342" t="s">
        <v>658</v>
      </c>
      <c r="J86" s="342">
        <v>20</v>
      </c>
      <c r="K86" s="355"/>
    </row>
    <row r="87" spans="2:11" ht="15" customHeight="1" x14ac:dyDescent="0.3">
      <c r="B87" s="364"/>
      <c r="C87" s="342" t="s">
        <v>679</v>
      </c>
      <c r="D87" s="342"/>
      <c r="E87" s="342"/>
      <c r="F87" s="363" t="s">
        <v>662</v>
      </c>
      <c r="G87" s="362"/>
      <c r="H87" s="342" t="s">
        <v>680</v>
      </c>
      <c r="I87" s="342" t="s">
        <v>658</v>
      </c>
      <c r="J87" s="342">
        <v>20</v>
      </c>
      <c r="K87" s="355"/>
    </row>
    <row r="88" spans="2:11" ht="15" customHeight="1" x14ac:dyDescent="0.3">
      <c r="B88" s="364"/>
      <c r="C88" s="342" t="s">
        <v>681</v>
      </c>
      <c r="D88" s="342"/>
      <c r="E88" s="342"/>
      <c r="F88" s="363" t="s">
        <v>662</v>
      </c>
      <c r="G88" s="362"/>
      <c r="H88" s="342" t="s">
        <v>682</v>
      </c>
      <c r="I88" s="342" t="s">
        <v>658</v>
      </c>
      <c r="J88" s="342">
        <v>50</v>
      </c>
      <c r="K88" s="355"/>
    </row>
    <row r="89" spans="2:11" ht="15" customHeight="1" x14ac:dyDescent="0.3">
      <c r="B89" s="364"/>
      <c r="C89" s="342" t="s">
        <v>683</v>
      </c>
      <c r="D89" s="342"/>
      <c r="E89" s="342"/>
      <c r="F89" s="363" t="s">
        <v>662</v>
      </c>
      <c r="G89" s="362"/>
      <c r="H89" s="342" t="s">
        <v>683</v>
      </c>
      <c r="I89" s="342" t="s">
        <v>658</v>
      </c>
      <c r="J89" s="342">
        <v>50</v>
      </c>
      <c r="K89" s="355"/>
    </row>
    <row r="90" spans="2:11" ht="15" customHeight="1" x14ac:dyDescent="0.3">
      <c r="B90" s="364"/>
      <c r="C90" s="342" t="s">
        <v>107</v>
      </c>
      <c r="D90" s="342"/>
      <c r="E90" s="342"/>
      <c r="F90" s="363" t="s">
        <v>662</v>
      </c>
      <c r="G90" s="362"/>
      <c r="H90" s="342" t="s">
        <v>684</v>
      </c>
      <c r="I90" s="342" t="s">
        <v>658</v>
      </c>
      <c r="J90" s="342">
        <v>255</v>
      </c>
      <c r="K90" s="355"/>
    </row>
    <row r="91" spans="2:11" ht="15" customHeight="1" x14ac:dyDescent="0.3">
      <c r="B91" s="364"/>
      <c r="C91" s="342" t="s">
        <v>685</v>
      </c>
      <c r="D91" s="342"/>
      <c r="E91" s="342"/>
      <c r="F91" s="363" t="s">
        <v>656</v>
      </c>
      <c r="G91" s="362"/>
      <c r="H91" s="342" t="s">
        <v>686</v>
      </c>
      <c r="I91" s="342" t="s">
        <v>687</v>
      </c>
      <c r="J91" s="342"/>
      <c r="K91" s="355"/>
    </row>
    <row r="92" spans="2:11" ht="15" customHeight="1" x14ac:dyDescent="0.3">
      <c r="B92" s="364"/>
      <c r="C92" s="342" t="s">
        <v>688</v>
      </c>
      <c r="D92" s="342"/>
      <c r="E92" s="342"/>
      <c r="F92" s="363" t="s">
        <v>656</v>
      </c>
      <c r="G92" s="362"/>
      <c r="H92" s="342" t="s">
        <v>689</v>
      </c>
      <c r="I92" s="342" t="s">
        <v>690</v>
      </c>
      <c r="J92" s="342"/>
      <c r="K92" s="355"/>
    </row>
    <row r="93" spans="2:11" ht="15" customHeight="1" x14ac:dyDescent="0.3">
      <c r="B93" s="364"/>
      <c r="C93" s="342" t="s">
        <v>691</v>
      </c>
      <c r="D93" s="342"/>
      <c r="E93" s="342"/>
      <c r="F93" s="363" t="s">
        <v>656</v>
      </c>
      <c r="G93" s="362"/>
      <c r="H93" s="342" t="s">
        <v>691</v>
      </c>
      <c r="I93" s="342" t="s">
        <v>690</v>
      </c>
      <c r="J93" s="342"/>
      <c r="K93" s="355"/>
    </row>
    <row r="94" spans="2:11" ht="15" customHeight="1" x14ac:dyDescent="0.3">
      <c r="B94" s="364"/>
      <c r="C94" s="342" t="s">
        <v>39</v>
      </c>
      <c r="D94" s="342"/>
      <c r="E94" s="342"/>
      <c r="F94" s="363" t="s">
        <v>656</v>
      </c>
      <c r="G94" s="362"/>
      <c r="H94" s="342" t="s">
        <v>692</v>
      </c>
      <c r="I94" s="342" t="s">
        <v>690</v>
      </c>
      <c r="J94" s="342"/>
      <c r="K94" s="355"/>
    </row>
    <row r="95" spans="2:11" ht="15" customHeight="1" x14ac:dyDescent="0.3">
      <c r="B95" s="364"/>
      <c r="C95" s="342" t="s">
        <v>49</v>
      </c>
      <c r="D95" s="342"/>
      <c r="E95" s="342"/>
      <c r="F95" s="363" t="s">
        <v>656</v>
      </c>
      <c r="G95" s="362"/>
      <c r="H95" s="342" t="s">
        <v>693</v>
      </c>
      <c r="I95" s="342" t="s">
        <v>690</v>
      </c>
      <c r="J95" s="342"/>
      <c r="K95" s="355"/>
    </row>
    <row r="96" spans="2:11" ht="15" customHeight="1" x14ac:dyDescent="0.3">
      <c r="B96" s="367"/>
      <c r="C96" s="368"/>
      <c r="D96" s="368"/>
      <c r="E96" s="368"/>
      <c r="F96" s="368"/>
      <c r="G96" s="368"/>
      <c r="H96" s="368"/>
      <c r="I96" s="368"/>
      <c r="J96" s="368"/>
      <c r="K96" s="369"/>
    </row>
    <row r="97" spans="2:11" ht="18.75" customHeight="1" x14ac:dyDescent="0.3">
      <c r="B97" s="370"/>
      <c r="C97" s="371"/>
      <c r="D97" s="371"/>
      <c r="E97" s="371"/>
      <c r="F97" s="371"/>
      <c r="G97" s="371"/>
      <c r="H97" s="371"/>
      <c r="I97" s="371"/>
      <c r="J97" s="371"/>
      <c r="K97" s="370"/>
    </row>
    <row r="98" spans="2:11" ht="18.75" customHeight="1" x14ac:dyDescent="0.3">
      <c r="B98" s="349"/>
      <c r="C98" s="349"/>
      <c r="D98" s="349"/>
      <c r="E98" s="349"/>
      <c r="F98" s="349"/>
      <c r="G98" s="349"/>
      <c r="H98" s="349"/>
      <c r="I98" s="349"/>
      <c r="J98" s="349"/>
      <c r="K98" s="349"/>
    </row>
    <row r="99" spans="2:11" ht="7.5" customHeight="1" x14ac:dyDescent="0.3">
      <c r="B99" s="350"/>
      <c r="C99" s="351"/>
      <c r="D99" s="351"/>
      <c r="E99" s="351"/>
      <c r="F99" s="351"/>
      <c r="G99" s="351"/>
      <c r="H99" s="351"/>
      <c r="I99" s="351"/>
      <c r="J99" s="351"/>
      <c r="K99" s="352"/>
    </row>
    <row r="100" spans="2:11" ht="45" customHeight="1" x14ac:dyDescent="0.3">
      <c r="B100" s="353"/>
      <c r="C100" s="354" t="s">
        <v>694</v>
      </c>
      <c r="D100" s="354"/>
      <c r="E100" s="354"/>
      <c r="F100" s="354"/>
      <c r="G100" s="354"/>
      <c r="H100" s="354"/>
      <c r="I100" s="354"/>
      <c r="J100" s="354"/>
      <c r="K100" s="355"/>
    </row>
    <row r="101" spans="2:11" ht="17.25" customHeight="1" x14ac:dyDescent="0.3">
      <c r="B101" s="353"/>
      <c r="C101" s="356" t="s">
        <v>650</v>
      </c>
      <c r="D101" s="356"/>
      <c r="E101" s="356"/>
      <c r="F101" s="356" t="s">
        <v>651</v>
      </c>
      <c r="G101" s="357"/>
      <c r="H101" s="356" t="s">
        <v>102</v>
      </c>
      <c r="I101" s="356" t="s">
        <v>58</v>
      </c>
      <c r="J101" s="356" t="s">
        <v>652</v>
      </c>
      <c r="K101" s="355"/>
    </row>
    <row r="102" spans="2:11" ht="17.25" customHeight="1" x14ac:dyDescent="0.3">
      <c r="B102" s="353"/>
      <c r="C102" s="358" t="s">
        <v>653</v>
      </c>
      <c r="D102" s="358"/>
      <c r="E102" s="358"/>
      <c r="F102" s="359" t="s">
        <v>654</v>
      </c>
      <c r="G102" s="360"/>
      <c r="H102" s="358"/>
      <c r="I102" s="358"/>
      <c r="J102" s="358" t="s">
        <v>655</v>
      </c>
      <c r="K102" s="355"/>
    </row>
    <row r="103" spans="2:11" ht="5.25" customHeight="1" x14ac:dyDescent="0.3">
      <c r="B103" s="353"/>
      <c r="C103" s="356"/>
      <c r="D103" s="356"/>
      <c r="E103" s="356"/>
      <c r="F103" s="356"/>
      <c r="G103" s="372"/>
      <c r="H103" s="356"/>
      <c r="I103" s="356"/>
      <c r="J103" s="356"/>
      <c r="K103" s="355"/>
    </row>
    <row r="104" spans="2:11" ht="15" customHeight="1" x14ac:dyDescent="0.3">
      <c r="B104" s="353"/>
      <c r="C104" s="342" t="s">
        <v>54</v>
      </c>
      <c r="D104" s="361"/>
      <c r="E104" s="361"/>
      <c r="F104" s="363" t="s">
        <v>656</v>
      </c>
      <c r="G104" s="372"/>
      <c r="H104" s="342" t="s">
        <v>695</v>
      </c>
      <c r="I104" s="342" t="s">
        <v>658</v>
      </c>
      <c r="J104" s="342">
        <v>20</v>
      </c>
      <c r="K104" s="355"/>
    </row>
    <row r="105" spans="2:11" ht="15" customHeight="1" x14ac:dyDescent="0.3">
      <c r="B105" s="353"/>
      <c r="C105" s="342" t="s">
        <v>659</v>
      </c>
      <c r="D105" s="342"/>
      <c r="E105" s="342"/>
      <c r="F105" s="363" t="s">
        <v>656</v>
      </c>
      <c r="G105" s="342"/>
      <c r="H105" s="342" t="s">
        <v>695</v>
      </c>
      <c r="I105" s="342" t="s">
        <v>658</v>
      </c>
      <c r="J105" s="342">
        <v>120</v>
      </c>
      <c r="K105" s="355"/>
    </row>
    <row r="106" spans="2:11" ht="15" customHeight="1" x14ac:dyDescent="0.3">
      <c r="B106" s="364"/>
      <c r="C106" s="342" t="s">
        <v>661</v>
      </c>
      <c r="D106" s="342"/>
      <c r="E106" s="342"/>
      <c r="F106" s="363" t="s">
        <v>662</v>
      </c>
      <c r="G106" s="342"/>
      <c r="H106" s="342" t="s">
        <v>695</v>
      </c>
      <c r="I106" s="342" t="s">
        <v>658</v>
      </c>
      <c r="J106" s="342">
        <v>50</v>
      </c>
      <c r="K106" s="355"/>
    </row>
    <row r="107" spans="2:11" ht="15" customHeight="1" x14ac:dyDescent="0.3">
      <c r="B107" s="364"/>
      <c r="C107" s="342" t="s">
        <v>664</v>
      </c>
      <c r="D107" s="342"/>
      <c r="E107" s="342"/>
      <c r="F107" s="363" t="s">
        <v>656</v>
      </c>
      <c r="G107" s="342"/>
      <c r="H107" s="342" t="s">
        <v>695</v>
      </c>
      <c r="I107" s="342" t="s">
        <v>666</v>
      </c>
      <c r="J107" s="342"/>
      <c r="K107" s="355"/>
    </row>
    <row r="108" spans="2:11" ht="15" customHeight="1" x14ac:dyDescent="0.3">
      <c r="B108" s="364"/>
      <c r="C108" s="342" t="s">
        <v>675</v>
      </c>
      <c r="D108" s="342"/>
      <c r="E108" s="342"/>
      <c r="F108" s="363" t="s">
        <v>662</v>
      </c>
      <c r="G108" s="342"/>
      <c r="H108" s="342" t="s">
        <v>695</v>
      </c>
      <c r="I108" s="342" t="s">
        <v>658</v>
      </c>
      <c r="J108" s="342">
        <v>50</v>
      </c>
      <c r="K108" s="355"/>
    </row>
    <row r="109" spans="2:11" ht="15" customHeight="1" x14ac:dyDescent="0.3">
      <c r="B109" s="364"/>
      <c r="C109" s="342" t="s">
        <v>683</v>
      </c>
      <c r="D109" s="342"/>
      <c r="E109" s="342"/>
      <c r="F109" s="363" t="s">
        <v>662</v>
      </c>
      <c r="G109" s="342"/>
      <c r="H109" s="342" t="s">
        <v>695</v>
      </c>
      <c r="I109" s="342" t="s">
        <v>658</v>
      </c>
      <c r="J109" s="342">
        <v>50</v>
      </c>
      <c r="K109" s="355"/>
    </row>
    <row r="110" spans="2:11" ht="15" customHeight="1" x14ac:dyDescent="0.3">
      <c r="B110" s="364"/>
      <c r="C110" s="342" t="s">
        <v>681</v>
      </c>
      <c r="D110" s="342"/>
      <c r="E110" s="342"/>
      <c r="F110" s="363" t="s">
        <v>662</v>
      </c>
      <c r="G110" s="342"/>
      <c r="H110" s="342" t="s">
        <v>695</v>
      </c>
      <c r="I110" s="342" t="s">
        <v>658</v>
      </c>
      <c r="J110" s="342">
        <v>50</v>
      </c>
      <c r="K110" s="355"/>
    </row>
    <row r="111" spans="2:11" ht="15" customHeight="1" x14ac:dyDescent="0.3">
      <c r="B111" s="364"/>
      <c r="C111" s="342" t="s">
        <v>54</v>
      </c>
      <c r="D111" s="342"/>
      <c r="E111" s="342"/>
      <c r="F111" s="363" t="s">
        <v>656</v>
      </c>
      <c r="G111" s="342"/>
      <c r="H111" s="342" t="s">
        <v>696</v>
      </c>
      <c r="I111" s="342" t="s">
        <v>658</v>
      </c>
      <c r="J111" s="342">
        <v>20</v>
      </c>
      <c r="K111" s="355"/>
    </row>
    <row r="112" spans="2:11" ht="15" customHeight="1" x14ac:dyDescent="0.3">
      <c r="B112" s="364"/>
      <c r="C112" s="342" t="s">
        <v>697</v>
      </c>
      <c r="D112" s="342"/>
      <c r="E112" s="342"/>
      <c r="F112" s="363" t="s">
        <v>656</v>
      </c>
      <c r="G112" s="342"/>
      <c r="H112" s="342" t="s">
        <v>698</v>
      </c>
      <c r="I112" s="342" t="s">
        <v>658</v>
      </c>
      <c r="J112" s="342">
        <v>120</v>
      </c>
      <c r="K112" s="355"/>
    </row>
    <row r="113" spans="2:11" ht="15" customHeight="1" x14ac:dyDescent="0.3">
      <c r="B113" s="364"/>
      <c r="C113" s="342" t="s">
        <v>39</v>
      </c>
      <c r="D113" s="342"/>
      <c r="E113" s="342"/>
      <c r="F113" s="363" t="s">
        <v>656</v>
      </c>
      <c r="G113" s="342"/>
      <c r="H113" s="342" t="s">
        <v>699</v>
      </c>
      <c r="I113" s="342" t="s">
        <v>690</v>
      </c>
      <c r="J113" s="342"/>
      <c r="K113" s="355"/>
    </row>
    <row r="114" spans="2:11" ht="15" customHeight="1" x14ac:dyDescent="0.3">
      <c r="B114" s="364"/>
      <c r="C114" s="342" t="s">
        <v>49</v>
      </c>
      <c r="D114" s="342"/>
      <c r="E114" s="342"/>
      <c r="F114" s="363" t="s">
        <v>656</v>
      </c>
      <c r="G114" s="342"/>
      <c r="H114" s="342" t="s">
        <v>700</v>
      </c>
      <c r="I114" s="342" t="s">
        <v>690</v>
      </c>
      <c r="J114" s="342"/>
      <c r="K114" s="355"/>
    </row>
    <row r="115" spans="2:11" ht="15" customHeight="1" x14ac:dyDescent="0.3">
      <c r="B115" s="364"/>
      <c r="C115" s="342" t="s">
        <v>58</v>
      </c>
      <c r="D115" s="342"/>
      <c r="E115" s="342"/>
      <c r="F115" s="363" t="s">
        <v>656</v>
      </c>
      <c r="G115" s="342"/>
      <c r="H115" s="342" t="s">
        <v>701</v>
      </c>
      <c r="I115" s="342" t="s">
        <v>702</v>
      </c>
      <c r="J115" s="342"/>
      <c r="K115" s="355"/>
    </row>
    <row r="116" spans="2:11" ht="15" customHeight="1" x14ac:dyDescent="0.3">
      <c r="B116" s="367"/>
      <c r="C116" s="373"/>
      <c r="D116" s="373"/>
      <c r="E116" s="373"/>
      <c r="F116" s="373"/>
      <c r="G116" s="373"/>
      <c r="H116" s="373"/>
      <c r="I116" s="373"/>
      <c r="J116" s="373"/>
      <c r="K116" s="369"/>
    </row>
    <row r="117" spans="2:11" ht="18.75" customHeight="1" x14ac:dyDescent="0.3">
      <c r="B117" s="374"/>
      <c r="C117" s="339"/>
      <c r="D117" s="339"/>
      <c r="E117" s="339"/>
      <c r="F117" s="375"/>
      <c r="G117" s="339"/>
      <c r="H117" s="339"/>
      <c r="I117" s="339"/>
      <c r="J117" s="339"/>
      <c r="K117" s="374"/>
    </row>
    <row r="118" spans="2:11" ht="18.75" customHeight="1" x14ac:dyDescent="0.3">
      <c r="B118" s="349"/>
      <c r="C118" s="349"/>
      <c r="D118" s="349"/>
      <c r="E118" s="349"/>
      <c r="F118" s="349"/>
      <c r="G118" s="349"/>
      <c r="H118" s="349"/>
      <c r="I118" s="349"/>
      <c r="J118" s="349"/>
      <c r="K118" s="349"/>
    </row>
    <row r="119" spans="2:11" ht="7.5" customHeight="1" x14ac:dyDescent="0.3">
      <c r="B119" s="376"/>
      <c r="C119" s="377"/>
      <c r="D119" s="377"/>
      <c r="E119" s="377"/>
      <c r="F119" s="377"/>
      <c r="G119" s="377"/>
      <c r="H119" s="377"/>
      <c r="I119" s="377"/>
      <c r="J119" s="377"/>
      <c r="K119" s="378"/>
    </row>
    <row r="120" spans="2:11" ht="45" customHeight="1" x14ac:dyDescent="0.3">
      <c r="B120" s="379"/>
      <c r="C120" s="330" t="s">
        <v>703</v>
      </c>
      <c r="D120" s="330"/>
      <c r="E120" s="330"/>
      <c r="F120" s="330"/>
      <c r="G120" s="330"/>
      <c r="H120" s="330"/>
      <c r="I120" s="330"/>
      <c r="J120" s="330"/>
      <c r="K120" s="380"/>
    </row>
    <row r="121" spans="2:11" ht="17.25" customHeight="1" x14ac:dyDescent="0.3">
      <c r="B121" s="381"/>
      <c r="C121" s="356" t="s">
        <v>650</v>
      </c>
      <c r="D121" s="356"/>
      <c r="E121" s="356"/>
      <c r="F121" s="356" t="s">
        <v>651</v>
      </c>
      <c r="G121" s="357"/>
      <c r="H121" s="356" t="s">
        <v>102</v>
      </c>
      <c r="I121" s="356" t="s">
        <v>58</v>
      </c>
      <c r="J121" s="356" t="s">
        <v>652</v>
      </c>
      <c r="K121" s="382"/>
    </row>
    <row r="122" spans="2:11" ht="17.25" customHeight="1" x14ac:dyDescent="0.3">
      <c r="B122" s="381"/>
      <c r="C122" s="358" t="s">
        <v>653</v>
      </c>
      <c r="D122" s="358"/>
      <c r="E122" s="358"/>
      <c r="F122" s="359" t="s">
        <v>654</v>
      </c>
      <c r="G122" s="360"/>
      <c r="H122" s="358"/>
      <c r="I122" s="358"/>
      <c r="J122" s="358" t="s">
        <v>655</v>
      </c>
      <c r="K122" s="382"/>
    </row>
    <row r="123" spans="2:11" ht="5.25" customHeight="1" x14ac:dyDescent="0.3">
      <c r="B123" s="383"/>
      <c r="C123" s="361"/>
      <c r="D123" s="361"/>
      <c r="E123" s="361"/>
      <c r="F123" s="361"/>
      <c r="G123" s="342"/>
      <c r="H123" s="361"/>
      <c r="I123" s="361"/>
      <c r="J123" s="361"/>
      <c r="K123" s="384"/>
    </row>
    <row r="124" spans="2:11" ht="15" customHeight="1" x14ac:dyDescent="0.3">
      <c r="B124" s="383"/>
      <c r="C124" s="342" t="s">
        <v>659</v>
      </c>
      <c r="D124" s="361"/>
      <c r="E124" s="361"/>
      <c r="F124" s="363" t="s">
        <v>656</v>
      </c>
      <c r="G124" s="342"/>
      <c r="H124" s="342" t="s">
        <v>695</v>
      </c>
      <c r="I124" s="342" t="s">
        <v>658</v>
      </c>
      <c r="J124" s="342">
        <v>120</v>
      </c>
      <c r="K124" s="385"/>
    </row>
    <row r="125" spans="2:11" ht="15" customHeight="1" x14ac:dyDescent="0.3">
      <c r="B125" s="383"/>
      <c r="C125" s="342" t="s">
        <v>704</v>
      </c>
      <c r="D125" s="342"/>
      <c r="E125" s="342"/>
      <c r="F125" s="363" t="s">
        <v>656</v>
      </c>
      <c r="G125" s="342"/>
      <c r="H125" s="342" t="s">
        <v>705</v>
      </c>
      <c r="I125" s="342" t="s">
        <v>658</v>
      </c>
      <c r="J125" s="342" t="s">
        <v>706</v>
      </c>
      <c r="K125" s="385"/>
    </row>
    <row r="126" spans="2:11" ht="15" customHeight="1" x14ac:dyDescent="0.3">
      <c r="B126" s="383"/>
      <c r="C126" s="342" t="s">
        <v>605</v>
      </c>
      <c r="D126" s="342"/>
      <c r="E126" s="342"/>
      <c r="F126" s="363" t="s">
        <v>656</v>
      </c>
      <c r="G126" s="342"/>
      <c r="H126" s="342" t="s">
        <v>707</v>
      </c>
      <c r="I126" s="342" t="s">
        <v>658</v>
      </c>
      <c r="J126" s="342" t="s">
        <v>706</v>
      </c>
      <c r="K126" s="385"/>
    </row>
    <row r="127" spans="2:11" ht="15" customHeight="1" x14ac:dyDescent="0.3">
      <c r="B127" s="383"/>
      <c r="C127" s="342" t="s">
        <v>667</v>
      </c>
      <c r="D127" s="342"/>
      <c r="E127" s="342"/>
      <c r="F127" s="363" t="s">
        <v>662</v>
      </c>
      <c r="G127" s="342"/>
      <c r="H127" s="342" t="s">
        <v>668</v>
      </c>
      <c r="I127" s="342" t="s">
        <v>658</v>
      </c>
      <c r="J127" s="342">
        <v>15</v>
      </c>
      <c r="K127" s="385"/>
    </row>
    <row r="128" spans="2:11" ht="15" customHeight="1" x14ac:dyDescent="0.3">
      <c r="B128" s="383"/>
      <c r="C128" s="365" t="s">
        <v>669</v>
      </c>
      <c r="D128" s="365"/>
      <c r="E128" s="365"/>
      <c r="F128" s="366" t="s">
        <v>662</v>
      </c>
      <c r="G128" s="365"/>
      <c r="H128" s="365" t="s">
        <v>670</v>
      </c>
      <c r="I128" s="365" t="s">
        <v>658</v>
      </c>
      <c r="J128" s="365">
        <v>15</v>
      </c>
      <c r="K128" s="385"/>
    </row>
    <row r="129" spans="2:11" ht="15" customHeight="1" x14ac:dyDescent="0.3">
      <c r="B129" s="383"/>
      <c r="C129" s="365" t="s">
        <v>671</v>
      </c>
      <c r="D129" s="365"/>
      <c r="E129" s="365"/>
      <c r="F129" s="366" t="s">
        <v>662</v>
      </c>
      <c r="G129" s="365"/>
      <c r="H129" s="365" t="s">
        <v>672</v>
      </c>
      <c r="I129" s="365" t="s">
        <v>658</v>
      </c>
      <c r="J129" s="365">
        <v>20</v>
      </c>
      <c r="K129" s="385"/>
    </row>
    <row r="130" spans="2:11" ht="15" customHeight="1" x14ac:dyDescent="0.3">
      <c r="B130" s="383"/>
      <c r="C130" s="365" t="s">
        <v>673</v>
      </c>
      <c r="D130" s="365"/>
      <c r="E130" s="365"/>
      <c r="F130" s="366" t="s">
        <v>662</v>
      </c>
      <c r="G130" s="365"/>
      <c r="H130" s="365" t="s">
        <v>674</v>
      </c>
      <c r="I130" s="365" t="s">
        <v>658</v>
      </c>
      <c r="J130" s="365">
        <v>20</v>
      </c>
      <c r="K130" s="385"/>
    </row>
    <row r="131" spans="2:11" ht="15" customHeight="1" x14ac:dyDescent="0.3">
      <c r="B131" s="383"/>
      <c r="C131" s="342" t="s">
        <v>661</v>
      </c>
      <c r="D131" s="342"/>
      <c r="E131" s="342"/>
      <c r="F131" s="363" t="s">
        <v>662</v>
      </c>
      <c r="G131" s="342"/>
      <c r="H131" s="342" t="s">
        <v>695</v>
      </c>
      <c r="I131" s="342" t="s">
        <v>658</v>
      </c>
      <c r="J131" s="342">
        <v>50</v>
      </c>
      <c r="K131" s="385"/>
    </row>
    <row r="132" spans="2:11" ht="15" customHeight="1" x14ac:dyDescent="0.3">
      <c r="B132" s="383"/>
      <c r="C132" s="342" t="s">
        <v>675</v>
      </c>
      <c r="D132" s="342"/>
      <c r="E132" s="342"/>
      <c r="F132" s="363" t="s">
        <v>662</v>
      </c>
      <c r="G132" s="342"/>
      <c r="H132" s="342" t="s">
        <v>695</v>
      </c>
      <c r="I132" s="342" t="s">
        <v>658</v>
      </c>
      <c r="J132" s="342">
        <v>50</v>
      </c>
      <c r="K132" s="385"/>
    </row>
    <row r="133" spans="2:11" ht="15" customHeight="1" x14ac:dyDescent="0.3">
      <c r="B133" s="383"/>
      <c r="C133" s="342" t="s">
        <v>681</v>
      </c>
      <c r="D133" s="342"/>
      <c r="E133" s="342"/>
      <c r="F133" s="363" t="s">
        <v>662</v>
      </c>
      <c r="G133" s="342"/>
      <c r="H133" s="342" t="s">
        <v>695</v>
      </c>
      <c r="I133" s="342" t="s">
        <v>658</v>
      </c>
      <c r="J133" s="342">
        <v>50</v>
      </c>
      <c r="K133" s="385"/>
    </row>
    <row r="134" spans="2:11" ht="15" customHeight="1" x14ac:dyDescent="0.3">
      <c r="B134" s="383"/>
      <c r="C134" s="342" t="s">
        <v>683</v>
      </c>
      <c r="D134" s="342"/>
      <c r="E134" s="342"/>
      <c r="F134" s="363" t="s">
        <v>662</v>
      </c>
      <c r="G134" s="342"/>
      <c r="H134" s="342" t="s">
        <v>695</v>
      </c>
      <c r="I134" s="342" t="s">
        <v>658</v>
      </c>
      <c r="J134" s="342">
        <v>50</v>
      </c>
      <c r="K134" s="385"/>
    </row>
    <row r="135" spans="2:11" ht="15" customHeight="1" x14ac:dyDescent="0.3">
      <c r="B135" s="383"/>
      <c r="C135" s="342" t="s">
        <v>107</v>
      </c>
      <c r="D135" s="342"/>
      <c r="E135" s="342"/>
      <c r="F135" s="363" t="s">
        <v>662</v>
      </c>
      <c r="G135" s="342"/>
      <c r="H135" s="342" t="s">
        <v>708</v>
      </c>
      <c r="I135" s="342" t="s">
        <v>658</v>
      </c>
      <c r="J135" s="342">
        <v>255</v>
      </c>
      <c r="K135" s="385"/>
    </row>
    <row r="136" spans="2:11" ht="15" customHeight="1" x14ac:dyDescent="0.3">
      <c r="B136" s="383"/>
      <c r="C136" s="342" t="s">
        <v>685</v>
      </c>
      <c r="D136" s="342"/>
      <c r="E136" s="342"/>
      <c r="F136" s="363" t="s">
        <v>656</v>
      </c>
      <c r="G136" s="342"/>
      <c r="H136" s="342" t="s">
        <v>709</v>
      </c>
      <c r="I136" s="342" t="s">
        <v>687</v>
      </c>
      <c r="J136" s="342"/>
      <c r="K136" s="385"/>
    </row>
    <row r="137" spans="2:11" ht="15" customHeight="1" x14ac:dyDescent="0.3">
      <c r="B137" s="383"/>
      <c r="C137" s="342" t="s">
        <v>688</v>
      </c>
      <c r="D137" s="342"/>
      <c r="E137" s="342"/>
      <c r="F137" s="363" t="s">
        <v>656</v>
      </c>
      <c r="G137" s="342"/>
      <c r="H137" s="342" t="s">
        <v>710</v>
      </c>
      <c r="I137" s="342" t="s">
        <v>690</v>
      </c>
      <c r="J137" s="342"/>
      <c r="K137" s="385"/>
    </row>
    <row r="138" spans="2:11" ht="15" customHeight="1" x14ac:dyDescent="0.3">
      <c r="B138" s="383"/>
      <c r="C138" s="342" t="s">
        <v>691</v>
      </c>
      <c r="D138" s="342"/>
      <c r="E138" s="342"/>
      <c r="F138" s="363" t="s">
        <v>656</v>
      </c>
      <c r="G138" s="342"/>
      <c r="H138" s="342" t="s">
        <v>691</v>
      </c>
      <c r="I138" s="342" t="s">
        <v>690</v>
      </c>
      <c r="J138" s="342"/>
      <c r="K138" s="385"/>
    </row>
    <row r="139" spans="2:11" ht="15" customHeight="1" x14ac:dyDescent="0.3">
      <c r="B139" s="383"/>
      <c r="C139" s="342" t="s">
        <v>39</v>
      </c>
      <c r="D139" s="342"/>
      <c r="E139" s="342"/>
      <c r="F139" s="363" t="s">
        <v>656</v>
      </c>
      <c r="G139" s="342"/>
      <c r="H139" s="342" t="s">
        <v>711</v>
      </c>
      <c r="I139" s="342" t="s">
        <v>690</v>
      </c>
      <c r="J139" s="342"/>
      <c r="K139" s="385"/>
    </row>
    <row r="140" spans="2:11" ht="15" customHeight="1" x14ac:dyDescent="0.3">
      <c r="B140" s="383"/>
      <c r="C140" s="342" t="s">
        <v>712</v>
      </c>
      <c r="D140" s="342"/>
      <c r="E140" s="342"/>
      <c r="F140" s="363" t="s">
        <v>656</v>
      </c>
      <c r="G140" s="342"/>
      <c r="H140" s="342" t="s">
        <v>713</v>
      </c>
      <c r="I140" s="342" t="s">
        <v>690</v>
      </c>
      <c r="J140" s="342"/>
      <c r="K140" s="385"/>
    </row>
    <row r="141" spans="2:11" ht="15" customHeight="1" x14ac:dyDescent="0.3">
      <c r="B141" s="386"/>
      <c r="C141" s="387"/>
      <c r="D141" s="387"/>
      <c r="E141" s="387"/>
      <c r="F141" s="387"/>
      <c r="G141" s="387"/>
      <c r="H141" s="387"/>
      <c r="I141" s="387"/>
      <c r="J141" s="387"/>
      <c r="K141" s="388"/>
    </row>
    <row r="142" spans="2:11" ht="18.75" customHeight="1" x14ac:dyDescent="0.3">
      <c r="B142" s="339"/>
      <c r="C142" s="339"/>
      <c r="D142" s="339"/>
      <c r="E142" s="339"/>
      <c r="F142" s="375"/>
      <c r="G142" s="339"/>
      <c r="H142" s="339"/>
      <c r="I142" s="339"/>
      <c r="J142" s="339"/>
      <c r="K142" s="339"/>
    </row>
    <row r="143" spans="2:11" ht="18.75" customHeight="1" x14ac:dyDescent="0.3">
      <c r="B143" s="349"/>
      <c r="C143" s="349"/>
      <c r="D143" s="349"/>
      <c r="E143" s="349"/>
      <c r="F143" s="349"/>
      <c r="G143" s="349"/>
      <c r="H143" s="349"/>
      <c r="I143" s="349"/>
      <c r="J143" s="349"/>
      <c r="K143" s="349"/>
    </row>
    <row r="144" spans="2:11" ht="7.5" customHeight="1" x14ac:dyDescent="0.3">
      <c r="B144" s="350"/>
      <c r="C144" s="351"/>
      <c r="D144" s="351"/>
      <c r="E144" s="351"/>
      <c r="F144" s="351"/>
      <c r="G144" s="351"/>
      <c r="H144" s="351"/>
      <c r="I144" s="351"/>
      <c r="J144" s="351"/>
      <c r="K144" s="352"/>
    </row>
    <row r="145" spans="2:11" ht="45" customHeight="1" x14ac:dyDescent="0.3">
      <c r="B145" s="353"/>
      <c r="C145" s="354" t="s">
        <v>714</v>
      </c>
      <c r="D145" s="354"/>
      <c r="E145" s="354"/>
      <c r="F145" s="354"/>
      <c r="G145" s="354"/>
      <c r="H145" s="354"/>
      <c r="I145" s="354"/>
      <c r="J145" s="354"/>
      <c r="K145" s="355"/>
    </row>
    <row r="146" spans="2:11" ht="17.25" customHeight="1" x14ac:dyDescent="0.3">
      <c r="B146" s="353"/>
      <c r="C146" s="356" t="s">
        <v>650</v>
      </c>
      <c r="D146" s="356"/>
      <c r="E146" s="356"/>
      <c r="F146" s="356" t="s">
        <v>651</v>
      </c>
      <c r="G146" s="357"/>
      <c r="H146" s="356" t="s">
        <v>102</v>
      </c>
      <c r="I146" s="356" t="s">
        <v>58</v>
      </c>
      <c r="J146" s="356" t="s">
        <v>652</v>
      </c>
      <c r="K146" s="355"/>
    </row>
    <row r="147" spans="2:11" ht="17.25" customHeight="1" x14ac:dyDescent="0.3">
      <c r="B147" s="353"/>
      <c r="C147" s="358" t="s">
        <v>653</v>
      </c>
      <c r="D147" s="358"/>
      <c r="E147" s="358"/>
      <c r="F147" s="359" t="s">
        <v>654</v>
      </c>
      <c r="G147" s="360"/>
      <c r="H147" s="358"/>
      <c r="I147" s="358"/>
      <c r="J147" s="358" t="s">
        <v>655</v>
      </c>
      <c r="K147" s="355"/>
    </row>
    <row r="148" spans="2:11" ht="5.25" customHeight="1" x14ac:dyDescent="0.3">
      <c r="B148" s="364"/>
      <c r="C148" s="361"/>
      <c r="D148" s="361"/>
      <c r="E148" s="361"/>
      <c r="F148" s="361"/>
      <c r="G148" s="362"/>
      <c r="H148" s="361"/>
      <c r="I148" s="361"/>
      <c r="J148" s="361"/>
      <c r="K148" s="385"/>
    </row>
    <row r="149" spans="2:11" ht="15" customHeight="1" x14ac:dyDescent="0.3">
      <c r="B149" s="364"/>
      <c r="C149" s="389" t="s">
        <v>659</v>
      </c>
      <c r="D149" s="342"/>
      <c r="E149" s="342"/>
      <c r="F149" s="390" t="s">
        <v>656</v>
      </c>
      <c r="G149" s="342"/>
      <c r="H149" s="389" t="s">
        <v>695</v>
      </c>
      <c r="I149" s="389" t="s">
        <v>658</v>
      </c>
      <c r="J149" s="389">
        <v>120</v>
      </c>
      <c r="K149" s="385"/>
    </row>
    <row r="150" spans="2:11" ht="15" customHeight="1" x14ac:dyDescent="0.3">
      <c r="B150" s="364"/>
      <c r="C150" s="389" t="s">
        <v>704</v>
      </c>
      <c r="D150" s="342"/>
      <c r="E150" s="342"/>
      <c r="F150" s="390" t="s">
        <v>656</v>
      </c>
      <c r="G150" s="342"/>
      <c r="H150" s="389" t="s">
        <v>715</v>
      </c>
      <c r="I150" s="389" t="s">
        <v>658</v>
      </c>
      <c r="J150" s="389" t="s">
        <v>706</v>
      </c>
      <c r="K150" s="385"/>
    </row>
    <row r="151" spans="2:11" ht="15" customHeight="1" x14ac:dyDescent="0.3">
      <c r="B151" s="364"/>
      <c r="C151" s="389" t="s">
        <v>605</v>
      </c>
      <c r="D151" s="342"/>
      <c r="E151" s="342"/>
      <c r="F151" s="390" t="s">
        <v>656</v>
      </c>
      <c r="G151" s="342"/>
      <c r="H151" s="389" t="s">
        <v>716</v>
      </c>
      <c r="I151" s="389" t="s">
        <v>658</v>
      </c>
      <c r="J151" s="389" t="s">
        <v>706</v>
      </c>
      <c r="K151" s="385"/>
    </row>
    <row r="152" spans="2:11" ht="15" customHeight="1" x14ac:dyDescent="0.3">
      <c r="B152" s="364"/>
      <c r="C152" s="389" t="s">
        <v>661</v>
      </c>
      <c r="D152" s="342"/>
      <c r="E152" s="342"/>
      <c r="F152" s="390" t="s">
        <v>662</v>
      </c>
      <c r="G152" s="342"/>
      <c r="H152" s="389" t="s">
        <v>695</v>
      </c>
      <c r="I152" s="389" t="s">
        <v>658</v>
      </c>
      <c r="J152" s="389">
        <v>50</v>
      </c>
      <c r="K152" s="385"/>
    </row>
    <row r="153" spans="2:11" ht="15" customHeight="1" x14ac:dyDescent="0.3">
      <c r="B153" s="364"/>
      <c r="C153" s="389" t="s">
        <v>664</v>
      </c>
      <c r="D153" s="342"/>
      <c r="E153" s="342"/>
      <c r="F153" s="390" t="s">
        <v>656</v>
      </c>
      <c r="G153" s="342"/>
      <c r="H153" s="389" t="s">
        <v>695</v>
      </c>
      <c r="I153" s="389" t="s">
        <v>666</v>
      </c>
      <c r="J153" s="389"/>
      <c r="K153" s="385"/>
    </row>
    <row r="154" spans="2:11" ht="15" customHeight="1" x14ac:dyDescent="0.3">
      <c r="B154" s="364"/>
      <c r="C154" s="389" t="s">
        <v>675</v>
      </c>
      <c r="D154" s="342"/>
      <c r="E154" s="342"/>
      <c r="F154" s="390" t="s">
        <v>662</v>
      </c>
      <c r="G154" s="342"/>
      <c r="H154" s="389" t="s">
        <v>695</v>
      </c>
      <c r="I154" s="389" t="s">
        <v>658</v>
      </c>
      <c r="J154" s="389">
        <v>50</v>
      </c>
      <c r="K154" s="385"/>
    </row>
    <row r="155" spans="2:11" ht="15" customHeight="1" x14ac:dyDescent="0.3">
      <c r="B155" s="364"/>
      <c r="C155" s="389" t="s">
        <v>683</v>
      </c>
      <c r="D155" s="342"/>
      <c r="E155" s="342"/>
      <c r="F155" s="390" t="s">
        <v>662</v>
      </c>
      <c r="G155" s="342"/>
      <c r="H155" s="389" t="s">
        <v>695</v>
      </c>
      <c r="I155" s="389" t="s">
        <v>658</v>
      </c>
      <c r="J155" s="389">
        <v>50</v>
      </c>
      <c r="K155" s="385"/>
    </row>
    <row r="156" spans="2:11" ht="15" customHeight="1" x14ac:dyDescent="0.3">
      <c r="B156" s="364"/>
      <c r="C156" s="389" t="s">
        <v>681</v>
      </c>
      <c r="D156" s="342"/>
      <c r="E156" s="342"/>
      <c r="F156" s="390" t="s">
        <v>662</v>
      </c>
      <c r="G156" s="342"/>
      <c r="H156" s="389" t="s">
        <v>695</v>
      </c>
      <c r="I156" s="389" t="s">
        <v>658</v>
      </c>
      <c r="J156" s="389">
        <v>50</v>
      </c>
      <c r="K156" s="385"/>
    </row>
    <row r="157" spans="2:11" ht="15" customHeight="1" x14ac:dyDescent="0.3">
      <c r="B157" s="364"/>
      <c r="C157" s="389" t="s">
        <v>94</v>
      </c>
      <c r="D157" s="342"/>
      <c r="E157" s="342"/>
      <c r="F157" s="390" t="s">
        <v>656</v>
      </c>
      <c r="G157" s="342"/>
      <c r="H157" s="389" t="s">
        <v>717</v>
      </c>
      <c r="I157" s="389" t="s">
        <v>658</v>
      </c>
      <c r="J157" s="389" t="s">
        <v>718</v>
      </c>
      <c r="K157" s="385"/>
    </row>
    <row r="158" spans="2:11" ht="15" customHeight="1" x14ac:dyDescent="0.3">
      <c r="B158" s="364"/>
      <c r="C158" s="389" t="s">
        <v>719</v>
      </c>
      <c r="D158" s="342"/>
      <c r="E158" s="342"/>
      <c r="F158" s="390" t="s">
        <v>656</v>
      </c>
      <c r="G158" s="342"/>
      <c r="H158" s="389" t="s">
        <v>720</v>
      </c>
      <c r="I158" s="389" t="s">
        <v>690</v>
      </c>
      <c r="J158" s="389"/>
      <c r="K158" s="385"/>
    </row>
    <row r="159" spans="2:11" ht="15" customHeight="1" x14ac:dyDescent="0.3">
      <c r="B159" s="391"/>
      <c r="C159" s="373"/>
      <c r="D159" s="373"/>
      <c r="E159" s="373"/>
      <c r="F159" s="373"/>
      <c r="G159" s="373"/>
      <c r="H159" s="373"/>
      <c r="I159" s="373"/>
      <c r="J159" s="373"/>
      <c r="K159" s="392"/>
    </row>
    <row r="160" spans="2:11" ht="18.75" customHeight="1" x14ac:dyDescent="0.3">
      <c r="B160" s="339"/>
      <c r="C160" s="342"/>
      <c r="D160" s="342"/>
      <c r="E160" s="342"/>
      <c r="F160" s="363"/>
      <c r="G160" s="342"/>
      <c r="H160" s="342"/>
      <c r="I160" s="342"/>
      <c r="J160" s="342"/>
      <c r="K160" s="339"/>
    </row>
    <row r="161" spans="2:11" ht="18.75" customHeight="1" x14ac:dyDescent="0.3">
      <c r="B161" s="349"/>
      <c r="C161" s="349"/>
      <c r="D161" s="349"/>
      <c r="E161" s="349"/>
      <c r="F161" s="349"/>
      <c r="G161" s="349"/>
      <c r="H161" s="349"/>
      <c r="I161" s="349"/>
      <c r="J161" s="349"/>
      <c r="K161" s="349"/>
    </row>
    <row r="162" spans="2:11" ht="7.5" customHeight="1" x14ac:dyDescent="0.3">
      <c r="B162" s="326"/>
      <c r="C162" s="327"/>
      <c r="D162" s="327"/>
      <c r="E162" s="327"/>
      <c r="F162" s="327"/>
      <c r="G162" s="327"/>
      <c r="H162" s="327"/>
      <c r="I162" s="327"/>
      <c r="J162" s="327"/>
      <c r="K162" s="328"/>
    </row>
    <row r="163" spans="2:11" ht="45" customHeight="1" x14ac:dyDescent="0.3">
      <c r="B163" s="329"/>
      <c r="C163" s="330" t="s">
        <v>721</v>
      </c>
      <c r="D163" s="330"/>
      <c r="E163" s="330"/>
      <c r="F163" s="330"/>
      <c r="G163" s="330"/>
      <c r="H163" s="330"/>
      <c r="I163" s="330"/>
      <c r="J163" s="330"/>
      <c r="K163" s="331"/>
    </row>
    <row r="164" spans="2:11" ht="17.25" customHeight="1" x14ac:dyDescent="0.3">
      <c r="B164" s="329"/>
      <c r="C164" s="356" t="s">
        <v>650</v>
      </c>
      <c r="D164" s="356"/>
      <c r="E164" s="356"/>
      <c r="F164" s="356" t="s">
        <v>651</v>
      </c>
      <c r="G164" s="393"/>
      <c r="H164" s="394" t="s">
        <v>102</v>
      </c>
      <c r="I164" s="394" t="s">
        <v>58</v>
      </c>
      <c r="J164" s="356" t="s">
        <v>652</v>
      </c>
      <c r="K164" s="331"/>
    </row>
    <row r="165" spans="2:11" ht="17.25" customHeight="1" x14ac:dyDescent="0.3">
      <c r="B165" s="333"/>
      <c r="C165" s="358" t="s">
        <v>653</v>
      </c>
      <c r="D165" s="358"/>
      <c r="E165" s="358"/>
      <c r="F165" s="359" t="s">
        <v>654</v>
      </c>
      <c r="G165" s="395"/>
      <c r="H165" s="396"/>
      <c r="I165" s="396"/>
      <c r="J165" s="358" t="s">
        <v>655</v>
      </c>
      <c r="K165" s="335"/>
    </row>
    <row r="166" spans="2:11" ht="5.25" customHeight="1" x14ac:dyDescent="0.3">
      <c r="B166" s="364"/>
      <c r="C166" s="361"/>
      <c r="D166" s="361"/>
      <c r="E166" s="361"/>
      <c r="F166" s="361"/>
      <c r="G166" s="362"/>
      <c r="H166" s="361"/>
      <c r="I166" s="361"/>
      <c r="J166" s="361"/>
      <c r="K166" s="385"/>
    </row>
    <row r="167" spans="2:11" ht="15" customHeight="1" x14ac:dyDescent="0.3">
      <c r="B167" s="364"/>
      <c r="C167" s="342" t="s">
        <v>659</v>
      </c>
      <c r="D167" s="342"/>
      <c r="E167" s="342"/>
      <c r="F167" s="363" t="s">
        <v>656</v>
      </c>
      <c r="G167" s="342"/>
      <c r="H167" s="342" t="s">
        <v>695</v>
      </c>
      <c r="I167" s="342" t="s">
        <v>658</v>
      </c>
      <c r="J167" s="342">
        <v>120</v>
      </c>
      <c r="K167" s="385"/>
    </row>
    <row r="168" spans="2:11" ht="15" customHeight="1" x14ac:dyDescent="0.3">
      <c r="B168" s="364"/>
      <c r="C168" s="342" t="s">
        <v>704</v>
      </c>
      <c r="D168" s="342"/>
      <c r="E168" s="342"/>
      <c r="F168" s="363" t="s">
        <v>656</v>
      </c>
      <c r="G168" s="342"/>
      <c r="H168" s="342" t="s">
        <v>705</v>
      </c>
      <c r="I168" s="342" t="s">
        <v>658</v>
      </c>
      <c r="J168" s="342" t="s">
        <v>706</v>
      </c>
      <c r="K168" s="385"/>
    </row>
    <row r="169" spans="2:11" ht="15" customHeight="1" x14ac:dyDescent="0.3">
      <c r="B169" s="364"/>
      <c r="C169" s="342" t="s">
        <v>605</v>
      </c>
      <c r="D169" s="342"/>
      <c r="E169" s="342"/>
      <c r="F169" s="363" t="s">
        <v>656</v>
      </c>
      <c r="G169" s="342"/>
      <c r="H169" s="342" t="s">
        <v>722</v>
      </c>
      <c r="I169" s="342" t="s">
        <v>658</v>
      </c>
      <c r="J169" s="342" t="s">
        <v>706</v>
      </c>
      <c r="K169" s="385"/>
    </row>
    <row r="170" spans="2:11" ht="15" customHeight="1" x14ac:dyDescent="0.3">
      <c r="B170" s="364"/>
      <c r="C170" s="342" t="s">
        <v>661</v>
      </c>
      <c r="D170" s="342"/>
      <c r="E170" s="342"/>
      <c r="F170" s="363" t="s">
        <v>662</v>
      </c>
      <c r="G170" s="342"/>
      <c r="H170" s="342" t="s">
        <v>722</v>
      </c>
      <c r="I170" s="342" t="s">
        <v>658</v>
      </c>
      <c r="J170" s="342">
        <v>50</v>
      </c>
      <c r="K170" s="385"/>
    </row>
    <row r="171" spans="2:11" ht="15" customHeight="1" x14ac:dyDescent="0.3">
      <c r="B171" s="364"/>
      <c r="C171" s="342" t="s">
        <v>664</v>
      </c>
      <c r="D171" s="342"/>
      <c r="E171" s="342"/>
      <c r="F171" s="363" t="s">
        <v>656</v>
      </c>
      <c r="G171" s="342"/>
      <c r="H171" s="342" t="s">
        <v>722</v>
      </c>
      <c r="I171" s="342" t="s">
        <v>666</v>
      </c>
      <c r="J171" s="342"/>
      <c r="K171" s="385"/>
    </row>
    <row r="172" spans="2:11" ht="15" customHeight="1" x14ac:dyDescent="0.3">
      <c r="B172" s="364"/>
      <c r="C172" s="342" t="s">
        <v>675</v>
      </c>
      <c r="D172" s="342"/>
      <c r="E172" s="342"/>
      <c r="F172" s="363" t="s">
        <v>662</v>
      </c>
      <c r="G172" s="342"/>
      <c r="H172" s="342" t="s">
        <v>722</v>
      </c>
      <c r="I172" s="342" t="s">
        <v>658</v>
      </c>
      <c r="J172" s="342">
        <v>50</v>
      </c>
      <c r="K172" s="385"/>
    </row>
    <row r="173" spans="2:11" ht="15" customHeight="1" x14ac:dyDescent="0.3">
      <c r="B173" s="364"/>
      <c r="C173" s="342" t="s">
        <v>683</v>
      </c>
      <c r="D173" s="342"/>
      <c r="E173" s="342"/>
      <c r="F173" s="363" t="s">
        <v>662</v>
      </c>
      <c r="G173" s="342"/>
      <c r="H173" s="342" t="s">
        <v>722</v>
      </c>
      <c r="I173" s="342" t="s">
        <v>658</v>
      </c>
      <c r="J173" s="342">
        <v>50</v>
      </c>
      <c r="K173" s="385"/>
    </row>
    <row r="174" spans="2:11" ht="15" customHeight="1" x14ac:dyDescent="0.3">
      <c r="B174" s="364"/>
      <c r="C174" s="342" t="s">
        <v>681</v>
      </c>
      <c r="D174" s="342"/>
      <c r="E174" s="342"/>
      <c r="F174" s="363" t="s">
        <v>662</v>
      </c>
      <c r="G174" s="342"/>
      <c r="H174" s="342" t="s">
        <v>722</v>
      </c>
      <c r="I174" s="342" t="s">
        <v>658</v>
      </c>
      <c r="J174" s="342">
        <v>50</v>
      </c>
      <c r="K174" s="385"/>
    </row>
    <row r="175" spans="2:11" ht="15" customHeight="1" x14ac:dyDescent="0.3">
      <c r="B175" s="364"/>
      <c r="C175" s="342" t="s">
        <v>101</v>
      </c>
      <c r="D175" s="342"/>
      <c r="E175" s="342"/>
      <c r="F175" s="363" t="s">
        <v>656</v>
      </c>
      <c r="G175" s="342"/>
      <c r="H175" s="342" t="s">
        <v>723</v>
      </c>
      <c r="I175" s="342" t="s">
        <v>724</v>
      </c>
      <c r="J175" s="342"/>
      <c r="K175" s="385"/>
    </row>
    <row r="176" spans="2:11" ht="15" customHeight="1" x14ac:dyDescent="0.3">
      <c r="B176" s="364"/>
      <c r="C176" s="342" t="s">
        <v>58</v>
      </c>
      <c r="D176" s="342"/>
      <c r="E176" s="342"/>
      <c r="F176" s="363" t="s">
        <v>656</v>
      </c>
      <c r="G176" s="342"/>
      <c r="H176" s="342" t="s">
        <v>725</v>
      </c>
      <c r="I176" s="342" t="s">
        <v>726</v>
      </c>
      <c r="J176" s="342">
        <v>1</v>
      </c>
      <c r="K176" s="385"/>
    </row>
    <row r="177" spans="2:11" ht="15" customHeight="1" x14ac:dyDescent="0.3">
      <c r="B177" s="364"/>
      <c r="C177" s="342" t="s">
        <v>54</v>
      </c>
      <c r="D177" s="342"/>
      <c r="E177" s="342"/>
      <c r="F177" s="363" t="s">
        <v>656</v>
      </c>
      <c r="G177" s="342"/>
      <c r="H177" s="342" t="s">
        <v>727</v>
      </c>
      <c r="I177" s="342" t="s">
        <v>658</v>
      </c>
      <c r="J177" s="342">
        <v>20</v>
      </c>
      <c r="K177" s="385"/>
    </row>
    <row r="178" spans="2:11" ht="15" customHeight="1" x14ac:dyDescent="0.3">
      <c r="B178" s="364"/>
      <c r="C178" s="342" t="s">
        <v>102</v>
      </c>
      <c r="D178" s="342"/>
      <c r="E178" s="342"/>
      <c r="F178" s="363" t="s">
        <v>656</v>
      </c>
      <c r="G178" s="342"/>
      <c r="H178" s="342" t="s">
        <v>728</v>
      </c>
      <c r="I178" s="342" t="s">
        <v>658</v>
      </c>
      <c r="J178" s="342">
        <v>255</v>
      </c>
      <c r="K178" s="385"/>
    </row>
    <row r="179" spans="2:11" ht="15" customHeight="1" x14ac:dyDescent="0.3">
      <c r="B179" s="364"/>
      <c r="C179" s="342" t="s">
        <v>103</v>
      </c>
      <c r="D179" s="342"/>
      <c r="E179" s="342"/>
      <c r="F179" s="363" t="s">
        <v>656</v>
      </c>
      <c r="G179" s="342"/>
      <c r="H179" s="342" t="s">
        <v>621</v>
      </c>
      <c r="I179" s="342" t="s">
        <v>658</v>
      </c>
      <c r="J179" s="342">
        <v>10</v>
      </c>
      <c r="K179" s="385"/>
    </row>
    <row r="180" spans="2:11" ht="15" customHeight="1" x14ac:dyDescent="0.3">
      <c r="B180" s="364"/>
      <c r="C180" s="342" t="s">
        <v>104</v>
      </c>
      <c r="D180" s="342"/>
      <c r="E180" s="342"/>
      <c r="F180" s="363" t="s">
        <v>656</v>
      </c>
      <c r="G180" s="342"/>
      <c r="H180" s="342" t="s">
        <v>729</v>
      </c>
      <c r="I180" s="342" t="s">
        <v>690</v>
      </c>
      <c r="J180" s="342"/>
      <c r="K180" s="385"/>
    </row>
    <row r="181" spans="2:11" ht="15" customHeight="1" x14ac:dyDescent="0.3">
      <c r="B181" s="364"/>
      <c r="C181" s="342" t="s">
        <v>730</v>
      </c>
      <c r="D181" s="342"/>
      <c r="E181" s="342"/>
      <c r="F181" s="363" t="s">
        <v>656</v>
      </c>
      <c r="G181" s="342"/>
      <c r="H181" s="342" t="s">
        <v>731</v>
      </c>
      <c r="I181" s="342" t="s">
        <v>690</v>
      </c>
      <c r="J181" s="342"/>
      <c r="K181" s="385"/>
    </row>
    <row r="182" spans="2:11" ht="15" customHeight="1" x14ac:dyDescent="0.3">
      <c r="B182" s="364"/>
      <c r="C182" s="342" t="s">
        <v>719</v>
      </c>
      <c r="D182" s="342"/>
      <c r="E182" s="342"/>
      <c r="F182" s="363" t="s">
        <v>656</v>
      </c>
      <c r="G182" s="342"/>
      <c r="H182" s="342" t="s">
        <v>732</v>
      </c>
      <c r="I182" s="342" t="s">
        <v>690</v>
      </c>
      <c r="J182" s="342"/>
      <c r="K182" s="385"/>
    </row>
    <row r="183" spans="2:11" ht="15" customHeight="1" x14ac:dyDescent="0.3">
      <c r="B183" s="364"/>
      <c r="C183" s="342" t="s">
        <v>106</v>
      </c>
      <c r="D183" s="342"/>
      <c r="E183" s="342"/>
      <c r="F183" s="363" t="s">
        <v>662</v>
      </c>
      <c r="G183" s="342"/>
      <c r="H183" s="342" t="s">
        <v>733</v>
      </c>
      <c r="I183" s="342" t="s">
        <v>658</v>
      </c>
      <c r="J183" s="342">
        <v>50</v>
      </c>
      <c r="K183" s="385"/>
    </row>
    <row r="184" spans="2:11" ht="15" customHeight="1" x14ac:dyDescent="0.3">
      <c r="B184" s="364"/>
      <c r="C184" s="342" t="s">
        <v>734</v>
      </c>
      <c r="D184" s="342"/>
      <c r="E184" s="342"/>
      <c r="F184" s="363" t="s">
        <v>662</v>
      </c>
      <c r="G184" s="342"/>
      <c r="H184" s="342" t="s">
        <v>735</v>
      </c>
      <c r="I184" s="342" t="s">
        <v>736</v>
      </c>
      <c r="J184" s="342"/>
      <c r="K184" s="385"/>
    </row>
    <row r="185" spans="2:11" ht="15" customHeight="1" x14ac:dyDescent="0.3">
      <c r="B185" s="364"/>
      <c r="C185" s="342" t="s">
        <v>737</v>
      </c>
      <c r="D185" s="342"/>
      <c r="E185" s="342"/>
      <c r="F185" s="363" t="s">
        <v>662</v>
      </c>
      <c r="G185" s="342"/>
      <c r="H185" s="342" t="s">
        <v>738</v>
      </c>
      <c r="I185" s="342" t="s">
        <v>736</v>
      </c>
      <c r="J185" s="342"/>
      <c r="K185" s="385"/>
    </row>
    <row r="186" spans="2:11" ht="15" customHeight="1" x14ac:dyDescent="0.3">
      <c r="B186" s="364"/>
      <c r="C186" s="342" t="s">
        <v>739</v>
      </c>
      <c r="D186" s="342"/>
      <c r="E186" s="342"/>
      <c r="F186" s="363" t="s">
        <v>662</v>
      </c>
      <c r="G186" s="342"/>
      <c r="H186" s="342" t="s">
        <v>740</v>
      </c>
      <c r="I186" s="342" t="s">
        <v>736</v>
      </c>
      <c r="J186" s="342"/>
      <c r="K186" s="385"/>
    </row>
    <row r="187" spans="2:11" ht="15" customHeight="1" x14ac:dyDescent="0.3">
      <c r="B187" s="364"/>
      <c r="C187" s="397" t="s">
        <v>741</v>
      </c>
      <c r="D187" s="342"/>
      <c r="E187" s="342"/>
      <c r="F187" s="363" t="s">
        <v>662</v>
      </c>
      <c r="G187" s="342"/>
      <c r="H187" s="342" t="s">
        <v>742</v>
      </c>
      <c r="I187" s="342" t="s">
        <v>743</v>
      </c>
      <c r="J187" s="398" t="s">
        <v>744</v>
      </c>
      <c r="K187" s="385"/>
    </row>
    <row r="188" spans="2:11" ht="15" customHeight="1" x14ac:dyDescent="0.3">
      <c r="B188" s="364"/>
      <c r="C188" s="348" t="s">
        <v>43</v>
      </c>
      <c r="D188" s="342"/>
      <c r="E188" s="342"/>
      <c r="F188" s="363" t="s">
        <v>656</v>
      </c>
      <c r="G188" s="342"/>
      <c r="H188" s="339" t="s">
        <v>745</v>
      </c>
      <c r="I188" s="342" t="s">
        <v>746</v>
      </c>
      <c r="J188" s="342"/>
      <c r="K188" s="385"/>
    </row>
    <row r="189" spans="2:11" ht="15" customHeight="1" x14ac:dyDescent="0.3">
      <c r="B189" s="364"/>
      <c r="C189" s="348" t="s">
        <v>747</v>
      </c>
      <c r="D189" s="342"/>
      <c r="E189" s="342"/>
      <c r="F189" s="363" t="s">
        <v>656</v>
      </c>
      <c r="G189" s="342"/>
      <c r="H189" s="342" t="s">
        <v>748</v>
      </c>
      <c r="I189" s="342" t="s">
        <v>690</v>
      </c>
      <c r="J189" s="342"/>
      <c r="K189" s="385"/>
    </row>
    <row r="190" spans="2:11" ht="15" customHeight="1" x14ac:dyDescent="0.3">
      <c r="B190" s="364"/>
      <c r="C190" s="348" t="s">
        <v>749</v>
      </c>
      <c r="D190" s="342"/>
      <c r="E190" s="342"/>
      <c r="F190" s="363" t="s">
        <v>656</v>
      </c>
      <c r="G190" s="342"/>
      <c r="H190" s="342" t="s">
        <v>750</v>
      </c>
      <c r="I190" s="342" t="s">
        <v>690</v>
      </c>
      <c r="J190" s="342"/>
      <c r="K190" s="385"/>
    </row>
    <row r="191" spans="2:11" ht="15" customHeight="1" x14ac:dyDescent="0.3">
      <c r="B191" s="364"/>
      <c r="C191" s="348" t="s">
        <v>751</v>
      </c>
      <c r="D191" s="342"/>
      <c r="E191" s="342"/>
      <c r="F191" s="363" t="s">
        <v>662</v>
      </c>
      <c r="G191" s="342"/>
      <c r="H191" s="342" t="s">
        <v>752</v>
      </c>
      <c r="I191" s="342" t="s">
        <v>690</v>
      </c>
      <c r="J191" s="342"/>
      <c r="K191" s="385"/>
    </row>
    <row r="192" spans="2:11" ht="15" customHeight="1" x14ac:dyDescent="0.3">
      <c r="B192" s="391"/>
      <c r="C192" s="399"/>
      <c r="D192" s="373"/>
      <c r="E192" s="373"/>
      <c r="F192" s="373"/>
      <c r="G192" s="373"/>
      <c r="H192" s="373"/>
      <c r="I192" s="373"/>
      <c r="J192" s="373"/>
      <c r="K192" s="392"/>
    </row>
    <row r="193" spans="2:11" ht="18.75" customHeight="1" x14ac:dyDescent="0.3">
      <c r="B193" s="339"/>
      <c r="C193" s="342"/>
      <c r="D193" s="342"/>
      <c r="E193" s="342"/>
      <c r="F193" s="363"/>
      <c r="G193" s="342"/>
      <c r="H193" s="342"/>
      <c r="I193" s="342"/>
      <c r="J193" s="342"/>
      <c r="K193" s="339"/>
    </row>
    <row r="194" spans="2:11" ht="18.75" customHeight="1" x14ac:dyDescent="0.3">
      <c r="B194" s="339"/>
      <c r="C194" s="342"/>
      <c r="D194" s="342"/>
      <c r="E194" s="342"/>
      <c r="F194" s="363"/>
      <c r="G194" s="342"/>
      <c r="H194" s="342"/>
      <c r="I194" s="342"/>
      <c r="J194" s="342"/>
      <c r="K194" s="339"/>
    </row>
    <row r="195" spans="2:11" ht="18.75" customHeight="1" x14ac:dyDescent="0.3">
      <c r="B195" s="349"/>
      <c r="C195" s="349"/>
      <c r="D195" s="349"/>
      <c r="E195" s="349"/>
      <c r="F195" s="349"/>
      <c r="G195" s="349"/>
      <c r="H195" s="349"/>
      <c r="I195" s="349"/>
      <c r="J195" s="349"/>
      <c r="K195" s="349"/>
    </row>
    <row r="196" spans="2:11" x14ac:dyDescent="0.3">
      <c r="B196" s="326"/>
      <c r="C196" s="327"/>
      <c r="D196" s="327"/>
      <c r="E196" s="327"/>
      <c r="F196" s="327"/>
      <c r="G196" s="327"/>
      <c r="H196" s="327"/>
      <c r="I196" s="327"/>
      <c r="J196" s="327"/>
      <c r="K196" s="328"/>
    </row>
    <row r="197" spans="2:11" ht="21" x14ac:dyDescent="0.3">
      <c r="B197" s="329"/>
      <c r="C197" s="330" t="s">
        <v>753</v>
      </c>
      <c r="D197" s="330"/>
      <c r="E197" s="330"/>
      <c r="F197" s="330"/>
      <c r="G197" s="330"/>
      <c r="H197" s="330"/>
      <c r="I197" s="330"/>
      <c r="J197" s="330"/>
      <c r="K197" s="331"/>
    </row>
    <row r="198" spans="2:11" ht="25.5" customHeight="1" x14ac:dyDescent="0.3">
      <c r="B198" s="329"/>
      <c r="C198" s="400" t="s">
        <v>754</v>
      </c>
      <c r="D198" s="400"/>
      <c r="E198" s="400"/>
      <c r="F198" s="400" t="s">
        <v>755</v>
      </c>
      <c r="G198" s="401"/>
      <c r="H198" s="402" t="s">
        <v>756</v>
      </c>
      <c r="I198" s="402"/>
      <c r="J198" s="402"/>
      <c r="K198" s="331"/>
    </row>
    <row r="199" spans="2:11" ht="5.25" customHeight="1" x14ac:dyDescent="0.3">
      <c r="B199" s="364"/>
      <c r="C199" s="361"/>
      <c r="D199" s="361"/>
      <c r="E199" s="361"/>
      <c r="F199" s="361"/>
      <c r="G199" s="342"/>
      <c r="H199" s="361"/>
      <c r="I199" s="361"/>
      <c r="J199" s="361"/>
      <c r="K199" s="385"/>
    </row>
    <row r="200" spans="2:11" ht="15" customHeight="1" x14ac:dyDescent="0.3">
      <c r="B200" s="364"/>
      <c r="C200" s="342" t="s">
        <v>746</v>
      </c>
      <c r="D200" s="342"/>
      <c r="E200" s="342"/>
      <c r="F200" s="363" t="s">
        <v>44</v>
      </c>
      <c r="G200" s="342"/>
      <c r="H200" s="403" t="s">
        <v>757</v>
      </c>
      <c r="I200" s="403"/>
      <c r="J200" s="403"/>
      <c r="K200" s="385"/>
    </row>
    <row r="201" spans="2:11" ht="15" customHeight="1" x14ac:dyDescent="0.3">
      <c r="B201" s="364"/>
      <c r="C201" s="370"/>
      <c r="D201" s="342"/>
      <c r="E201" s="342"/>
      <c r="F201" s="363" t="s">
        <v>45</v>
      </c>
      <c r="G201" s="342"/>
      <c r="H201" s="403" t="s">
        <v>758</v>
      </c>
      <c r="I201" s="403"/>
      <c r="J201" s="403"/>
      <c r="K201" s="385"/>
    </row>
    <row r="202" spans="2:11" ht="15" customHeight="1" x14ac:dyDescent="0.3">
      <c r="B202" s="364"/>
      <c r="C202" s="370"/>
      <c r="D202" s="342"/>
      <c r="E202" s="342"/>
      <c r="F202" s="363" t="s">
        <v>48</v>
      </c>
      <c r="G202" s="342"/>
      <c r="H202" s="403" t="s">
        <v>759</v>
      </c>
      <c r="I202" s="403"/>
      <c r="J202" s="403"/>
      <c r="K202" s="385"/>
    </row>
    <row r="203" spans="2:11" ht="15" customHeight="1" x14ac:dyDescent="0.3">
      <c r="B203" s="364"/>
      <c r="C203" s="342"/>
      <c r="D203" s="342"/>
      <c r="E203" s="342"/>
      <c r="F203" s="363" t="s">
        <v>46</v>
      </c>
      <c r="G203" s="342"/>
      <c r="H203" s="403" t="s">
        <v>760</v>
      </c>
      <c r="I203" s="403"/>
      <c r="J203" s="403"/>
      <c r="K203" s="385"/>
    </row>
    <row r="204" spans="2:11" ht="15" customHeight="1" x14ac:dyDescent="0.3">
      <c r="B204" s="364"/>
      <c r="C204" s="342"/>
      <c r="D204" s="342"/>
      <c r="E204" s="342"/>
      <c r="F204" s="363" t="s">
        <v>47</v>
      </c>
      <c r="G204" s="342"/>
      <c r="H204" s="403" t="s">
        <v>761</v>
      </c>
      <c r="I204" s="403"/>
      <c r="J204" s="403"/>
      <c r="K204" s="385"/>
    </row>
    <row r="205" spans="2:11" ht="15" customHeight="1" x14ac:dyDescent="0.3">
      <c r="B205" s="364"/>
      <c r="C205" s="342"/>
      <c r="D205" s="342"/>
      <c r="E205" s="342"/>
      <c r="F205" s="363"/>
      <c r="G205" s="342"/>
      <c r="H205" s="342"/>
      <c r="I205" s="342"/>
      <c r="J205" s="342"/>
      <c r="K205" s="385"/>
    </row>
    <row r="206" spans="2:11" ht="15" customHeight="1" x14ac:dyDescent="0.3">
      <c r="B206" s="364"/>
      <c r="C206" s="342" t="s">
        <v>702</v>
      </c>
      <c r="D206" s="342"/>
      <c r="E206" s="342"/>
      <c r="F206" s="363" t="s">
        <v>79</v>
      </c>
      <c r="G206" s="342"/>
      <c r="H206" s="403" t="s">
        <v>762</v>
      </c>
      <c r="I206" s="403"/>
      <c r="J206" s="403"/>
      <c r="K206" s="385"/>
    </row>
    <row r="207" spans="2:11" ht="15" customHeight="1" x14ac:dyDescent="0.3">
      <c r="B207" s="364"/>
      <c r="C207" s="370"/>
      <c r="D207" s="342"/>
      <c r="E207" s="342"/>
      <c r="F207" s="363" t="s">
        <v>599</v>
      </c>
      <c r="G207" s="342"/>
      <c r="H207" s="403" t="s">
        <v>600</v>
      </c>
      <c r="I207" s="403"/>
      <c r="J207" s="403"/>
      <c r="K207" s="385"/>
    </row>
    <row r="208" spans="2:11" ht="15" customHeight="1" x14ac:dyDescent="0.3">
      <c r="B208" s="364"/>
      <c r="C208" s="342"/>
      <c r="D208" s="342"/>
      <c r="E208" s="342"/>
      <c r="F208" s="363" t="s">
        <v>597</v>
      </c>
      <c r="G208" s="342"/>
      <c r="H208" s="403" t="s">
        <v>763</v>
      </c>
      <c r="I208" s="403"/>
      <c r="J208" s="403"/>
      <c r="K208" s="385"/>
    </row>
    <row r="209" spans="2:11" ht="15" customHeight="1" x14ac:dyDescent="0.3">
      <c r="B209" s="404"/>
      <c r="C209" s="370"/>
      <c r="D209" s="370"/>
      <c r="E209" s="370"/>
      <c r="F209" s="363" t="s">
        <v>601</v>
      </c>
      <c r="G209" s="348"/>
      <c r="H209" s="405" t="s">
        <v>602</v>
      </c>
      <c r="I209" s="405"/>
      <c r="J209" s="405"/>
      <c r="K209" s="406"/>
    </row>
    <row r="210" spans="2:11" ht="15" customHeight="1" x14ac:dyDescent="0.3">
      <c r="B210" s="404"/>
      <c r="C210" s="370"/>
      <c r="D210" s="370"/>
      <c r="E210" s="370"/>
      <c r="F210" s="363" t="s">
        <v>603</v>
      </c>
      <c r="G210" s="348"/>
      <c r="H210" s="405" t="s">
        <v>764</v>
      </c>
      <c r="I210" s="405"/>
      <c r="J210" s="405"/>
      <c r="K210" s="406"/>
    </row>
    <row r="211" spans="2:11" ht="15" customHeight="1" x14ac:dyDescent="0.3">
      <c r="B211" s="404"/>
      <c r="C211" s="370"/>
      <c r="D211" s="370"/>
      <c r="E211" s="370"/>
      <c r="F211" s="407"/>
      <c r="G211" s="348"/>
      <c r="H211" s="408"/>
      <c r="I211" s="408"/>
      <c r="J211" s="408"/>
      <c r="K211" s="406"/>
    </row>
    <row r="212" spans="2:11" ht="15" customHeight="1" x14ac:dyDescent="0.3">
      <c r="B212" s="404"/>
      <c r="C212" s="342" t="s">
        <v>726</v>
      </c>
      <c r="D212" s="370"/>
      <c r="E212" s="370"/>
      <c r="F212" s="363">
        <v>1</v>
      </c>
      <c r="G212" s="348"/>
      <c r="H212" s="405" t="s">
        <v>765</v>
      </c>
      <c r="I212" s="405"/>
      <c r="J212" s="405"/>
      <c r="K212" s="406"/>
    </row>
    <row r="213" spans="2:11" ht="15" customHeight="1" x14ac:dyDescent="0.3">
      <c r="B213" s="404"/>
      <c r="C213" s="370"/>
      <c r="D213" s="370"/>
      <c r="E213" s="370"/>
      <c r="F213" s="363">
        <v>2</v>
      </c>
      <c r="G213" s="348"/>
      <c r="H213" s="405" t="s">
        <v>766</v>
      </c>
      <c r="I213" s="405"/>
      <c r="J213" s="405"/>
      <c r="K213" s="406"/>
    </row>
    <row r="214" spans="2:11" ht="15" customHeight="1" x14ac:dyDescent="0.3">
      <c r="B214" s="404"/>
      <c r="C214" s="370"/>
      <c r="D214" s="370"/>
      <c r="E214" s="370"/>
      <c r="F214" s="363">
        <v>3</v>
      </c>
      <c r="G214" s="348"/>
      <c r="H214" s="405" t="s">
        <v>767</v>
      </c>
      <c r="I214" s="405"/>
      <c r="J214" s="405"/>
      <c r="K214" s="406"/>
    </row>
    <row r="215" spans="2:11" ht="15" customHeight="1" x14ac:dyDescent="0.3">
      <c r="B215" s="404"/>
      <c r="C215" s="370"/>
      <c r="D215" s="370"/>
      <c r="E215" s="370"/>
      <c r="F215" s="363">
        <v>4</v>
      </c>
      <c r="G215" s="348"/>
      <c r="H215" s="405" t="s">
        <v>768</v>
      </c>
      <c r="I215" s="405"/>
      <c r="J215" s="405"/>
      <c r="K215" s="406"/>
    </row>
    <row r="216" spans="2:11" ht="12.75" customHeight="1" x14ac:dyDescent="0.3">
      <c r="B216" s="409"/>
      <c r="C216" s="410"/>
      <c r="D216" s="410"/>
      <c r="E216" s="410"/>
      <c r="F216" s="410"/>
      <c r="G216" s="410"/>
      <c r="H216" s="410"/>
      <c r="I216" s="410"/>
      <c r="J216" s="410"/>
      <c r="K216" s="411"/>
    </row>
  </sheetData>
  <mergeCells count="77">
    <mergeCell ref="H210:J210"/>
    <mergeCell ref="H212:J212"/>
    <mergeCell ref="H213:J213"/>
    <mergeCell ref="H214:J214"/>
    <mergeCell ref="H215:J215"/>
    <mergeCell ref="H203:J203"/>
    <mergeCell ref="H204:J204"/>
    <mergeCell ref="H206:J206"/>
    <mergeCell ref="H207:J207"/>
    <mergeCell ref="H208:J208"/>
    <mergeCell ref="H209:J209"/>
    <mergeCell ref="C163:J163"/>
    <mergeCell ref="C197:J197"/>
    <mergeCell ref="H198:J198"/>
    <mergeCell ref="H200:J200"/>
    <mergeCell ref="H201:J201"/>
    <mergeCell ref="H202:J202"/>
    <mergeCell ref="D67:J67"/>
    <mergeCell ref="D68:J68"/>
    <mergeCell ref="C73:J73"/>
    <mergeCell ref="C100:J100"/>
    <mergeCell ref="C120:J120"/>
    <mergeCell ref="C145:J145"/>
    <mergeCell ref="D60:J60"/>
    <mergeCell ref="D61:J61"/>
    <mergeCell ref="D63:J63"/>
    <mergeCell ref="D64:J64"/>
    <mergeCell ref="D65:J65"/>
    <mergeCell ref="D66:J66"/>
    <mergeCell ref="C53:J53"/>
    <mergeCell ref="C55:J55"/>
    <mergeCell ref="D56:J56"/>
    <mergeCell ref="D57:J57"/>
    <mergeCell ref="D58:J58"/>
    <mergeCell ref="D59:J59"/>
    <mergeCell ref="E46:J46"/>
    <mergeCell ref="E47:J47"/>
    <mergeCell ref="E48:J48"/>
    <mergeCell ref="D49:J49"/>
    <mergeCell ref="C50:J50"/>
    <mergeCell ref="C52:J52"/>
    <mergeCell ref="G39:J39"/>
    <mergeCell ref="G40:J40"/>
    <mergeCell ref="G41:J41"/>
    <mergeCell ref="G42:J42"/>
    <mergeCell ref="G43:J43"/>
    <mergeCell ref="D45:J45"/>
    <mergeCell ref="D33:J33"/>
    <mergeCell ref="G34:J34"/>
    <mergeCell ref="G35:J35"/>
    <mergeCell ref="G36:J36"/>
    <mergeCell ref="G37:J37"/>
    <mergeCell ref="G38:J38"/>
    <mergeCell ref="D25:J25"/>
    <mergeCell ref="D26:J26"/>
    <mergeCell ref="D28:J28"/>
    <mergeCell ref="D29:J29"/>
    <mergeCell ref="D31:J31"/>
    <mergeCell ref="D32:J32"/>
    <mergeCell ref="F18:J18"/>
    <mergeCell ref="F19:J19"/>
    <mergeCell ref="F20:J20"/>
    <mergeCell ref="F21:J21"/>
    <mergeCell ref="C23:J23"/>
    <mergeCell ref="C24:J24"/>
    <mergeCell ref="D11:J11"/>
    <mergeCell ref="D13:J13"/>
    <mergeCell ref="D14:J14"/>
    <mergeCell ref="D15:J15"/>
    <mergeCell ref="F16:J16"/>
    <mergeCell ref="F17:J17"/>
    <mergeCell ref="C3:J3"/>
    <mergeCell ref="C4:J4"/>
    <mergeCell ref="C6:J6"/>
    <mergeCell ref="C7:J7"/>
    <mergeCell ref="C9:J9"/>
    <mergeCell ref="D10:J10"/>
  </mergeCells>
  <pageMargins left="0.59055118110236227" right="0.59055118110236227" top="0.59055118110236227" bottom="0.59055118110236227" header="0" footer="0"/>
  <pageSetup paperSize="9" scale="7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5</vt:i4>
      </vt:variant>
      <vt:variant>
        <vt:lpstr>Pojmenované oblasti</vt:lpstr>
      </vt:variant>
      <vt:variant>
        <vt:i4>9</vt:i4>
      </vt:variant>
    </vt:vector>
  </HeadingPairs>
  <TitlesOfParts>
    <vt:vector size="14" baseType="lpstr">
      <vt:lpstr>Rekapitulace stavby</vt:lpstr>
      <vt:lpstr>SO 101.00 - VŠEOBECNÉ A P...</vt:lpstr>
      <vt:lpstr>SO 101.01 - KOMUNIKACE</vt:lpstr>
      <vt:lpstr>SO 101.02 - VÝMĚNA AKTIVN...</vt:lpstr>
      <vt:lpstr>Pokyny pro vyplnění</vt:lpstr>
      <vt:lpstr>'Rekapitulace stavby'!Názvy_tisku</vt:lpstr>
      <vt:lpstr>'SO 101.00 - VŠEOBECNÉ A P...'!Názvy_tisku</vt:lpstr>
      <vt:lpstr>'SO 101.01 - KOMUNIKACE'!Názvy_tisku</vt:lpstr>
      <vt:lpstr>'SO 101.02 - VÝMĚNA AKTIVN...'!Názvy_tisku</vt:lpstr>
      <vt:lpstr>'Pokyny pro vyplnění'!Oblast_tisku</vt:lpstr>
      <vt:lpstr>'Rekapitulace stavby'!Oblast_tisku</vt:lpstr>
      <vt:lpstr>'SO 101.00 - VŠEOBECNÉ A P...'!Oblast_tisku</vt:lpstr>
      <vt:lpstr>'SO 101.01 - KOMUNIKACE'!Oblast_tisku</vt:lpstr>
      <vt:lpstr>'SO 101.02 - VÝMĚNA AKTIVN...'!Oblast_tisku</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PENTIUM4\Pentium4</dc:creator>
  <cp:lastModifiedBy>Pentium4</cp:lastModifiedBy>
  <dcterms:created xsi:type="dcterms:W3CDTF">2017-03-16T07:20:37Z</dcterms:created>
  <dcterms:modified xsi:type="dcterms:W3CDTF">2017-03-16T07:20:42Z</dcterms:modified>
</cp:coreProperties>
</file>